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nbl\Downloads\"/>
    </mc:Choice>
  </mc:AlternateContent>
  <xr:revisionPtr revIDLastSave="0" documentId="8_{056EF835-D0E7-4951-A5F3-8256279BE128}" xr6:coauthVersionLast="47" xr6:coauthVersionMax="47" xr10:uidLastSave="{00000000-0000-0000-0000-000000000000}"/>
  <bookViews>
    <workbookView xWindow="-120" yWindow="-120" windowWidth="38640" windowHeight="21120" activeTab="1" xr2:uid="{9C186953-95A3-45F2-940D-DFC7A6E7B9DE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Pol'!$A$1:$U$180</definedName>
    <definedName name="_xlnm.Print_Area" localSheetId="1">Stavba!$A$1:$J$72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 fullCalcOnLoad="1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1" i="1" l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G39" i="1"/>
  <c r="F39" i="1"/>
  <c r="G170" i="12"/>
  <c r="AC170" i="12"/>
  <c r="AD170" i="12"/>
  <c r="BA117" i="12"/>
  <c r="BA116" i="12"/>
  <c r="BA114" i="12"/>
  <c r="BA113" i="12"/>
  <c r="BA112" i="12"/>
  <c r="BA99" i="12"/>
  <c r="BA97" i="12"/>
  <c r="BA95" i="12"/>
  <c r="BA93" i="12"/>
  <c r="F9" i="12"/>
  <c r="G9" i="12"/>
  <c r="G8" i="12" s="1"/>
  <c r="I9" i="12"/>
  <c r="I8" i="12" s="1"/>
  <c r="K9" i="12"/>
  <c r="K8" i="12" s="1"/>
  <c r="O9" i="12"/>
  <c r="O8" i="12" s="1"/>
  <c r="Q9" i="12"/>
  <c r="Q8" i="12" s="1"/>
  <c r="U9" i="12"/>
  <c r="U8" i="12" s="1"/>
  <c r="F13" i="12"/>
  <c r="G13" i="12"/>
  <c r="M13" i="12" s="1"/>
  <c r="I13" i="12"/>
  <c r="K13" i="12"/>
  <c r="O13" i="12"/>
  <c r="Q13" i="12"/>
  <c r="U13" i="12"/>
  <c r="F14" i="12"/>
  <c r="G14" i="12"/>
  <c r="M14" i="12" s="1"/>
  <c r="I14" i="12"/>
  <c r="K14" i="12"/>
  <c r="O14" i="12"/>
  <c r="Q14" i="12"/>
  <c r="U14" i="12"/>
  <c r="F17" i="12"/>
  <c r="G17" i="12"/>
  <c r="M17" i="12" s="1"/>
  <c r="M16" i="12" s="1"/>
  <c r="I17" i="12"/>
  <c r="I16" i="12" s="1"/>
  <c r="K17" i="12"/>
  <c r="K16" i="12" s="1"/>
  <c r="O17" i="12"/>
  <c r="O16" i="12" s="1"/>
  <c r="Q17" i="12"/>
  <c r="Q16" i="12" s="1"/>
  <c r="U17" i="12"/>
  <c r="U16" i="12" s="1"/>
  <c r="F19" i="12"/>
  <c r="G19" i="12"/>
  <c r="M19" i="12" s="1"/>
  <c r="I19" i="12"/>
  <c r="I18" i="12" s="1"/>
  <c r="K19" i="12"/>
  <c r="K18" i="12" s="1"/>
  <c r="O19" i="12"/>
  <c r="O18" i="12" s="1"/>
  <c r="Q19" i="12"/>
  <c r="Q18" i="12" s="1"/>
  <c r="U19" i="12"/>
  <c r="U18" i="12" s="1"/>
  <c r="F20" i="12"/>
  <c r="G20" i="12"/>
  <c r="M20" i="12" s="1"/>
  <c r="I20" i="12"/>
  <c r="K20" i="12"/>
  <c r="O20" i="12"/>
  <c r="Q20" i="12"/>
  <c r="U20" i="12"/>
  <c r="F25" i="12"/>
  <c r="G25" i="12"/>
  <c r="M25" i="12" s="1"/>
  <c r="I25" i="12"/>
  <c r="K25" i="12"/>
  <c r="O25" i="12"/>
  <c r="Q25" i="12"/>
  <c r="U25" i="12"/>
  <c r="F29" i="12"/>
  <c r="G29" i="12"/>
  <c r="M29" i="12" s="1"/>
  <c r="I29" i="12"/>
  <c r="K29" i="12"/>
  <c r="O29" i="12"/>
  <c r="Q29" i="12"/>
  <c r="U29" i="12"/>
  <c r="F30" i="12"/>
  <c r="G30" i="12"/>
  <c r="M30" i="12" s="1"/>
  <c r="I30" i="12"/>
  <c r="K30" i="12"/>
  <c r="O30" i="12"/>
  <c r="Q30" i="12"/>
  <c r="U30" i="12"/>
  <c r="F31" i="12"/>
  <c r="G31" i="12"/>
  <c r="M31" i="12" s="1"/>
  <c r="I31" i="12"/>
  <c r="K31" i="12"/>
  <c r="O31" i="12"/>
  <c r="Q31" i="12"/>
  <c r="U31" i="12"/>
  <c r="F32" i="12"/>
  <c r="G32" i="12"/>
  <c r="M32" i="12" s="1"/>
  <c r="I32" i="12"/>
  <c r="K32" i="12"/>
  <c r="O32" i="12"/>
  <c r="Q32" i="12"/>
  <c r="U32" i="12"/>
  <c r="F34" i="12"/>
  <c r="G34" i="12" s="1"/>
  <c r="I34" i="12"/>
  <c r="I33" i="12" s="1"/>
  <c r="K34" i="12"/>
  <c r="K33" i="12" s="1"/>
  <c r="O34" i="12"/>
  <c r="O33" i="12" s="1"/>
  <c r="Q34" i="12"/>
  <c r="Q33" i="12" s="1"/>
  <c r="U34" i="12"/>
  <c r="U33" i="12" s="1"/>
  <c r="G36" i="12"/>
  <c r="F37" i="12"/>
  <c r="G37" i="12"/>
  <c r="M37" i="12" s="1"/>
  <c r="M36" i="12" s="1"/>
  <c r="I37" i="12"/>
  <c r="I36" i="12" s="1"/>
  <c r="K37" i="12"/>
  <c r="K36" i="12" s="1"/>
  <c r="O37" i="12"/>
  <c r="O36" i="12" s="1"/>
  <c r="Q37" i="12"/>
  <c r="Q36" i="12" s="1"/>
  <c r="U37" i="12"/>
  <c r="U36" i="12" s="1"/>
  <c r="F38" i="12"/>
  <c r="G38" i="12"/>
  <c r="M38" i="12" s="1"/>
  <c r="I38" i="12"/>
  <c r="K38" i="12"/>
  <c r="O38" i="12"/>
  <c r="Q38" i="12"/>
  <c r="U38" i="12"/>
  <c r="F40" i="12"/>
  <c r="G40" i="12"/>
  <c r="G39" i="12" s="1"/>
  <c r="I40" i="12"/>
  <c r="I39" i="12" s="1"/>
  <c r="K40" i="12"/>
  <c r="K39" i="12" s="1"/>
  <c r="O40" i="12"/>
  <c r="O39" i="12" s="1"/>
  <c r="Q40" i="12"/>
  <c r="Q39" i="12" s="1"/>
  <c r="U40" i="12"/>
  <c r="U39" i="12" s="1"/>
  <c r="F41" i="12"/>
  <c r="G41" i="12"/>
  <c r="M41" i="12" s="1"/>
  <c r="I41" i="12"/>
  <c r="K41" i="12"/>
  <c r="O41" i="12"/>
  <c r="Q41" i="12"/>
  <c r="U41" i="12"/>
  <c r="F43" i="12"/>
  <c r="G43" i="12"/>
  <c r="G42" i="12" s="1"/>
  <c r="I43" i="12"/>
  <c r="I42" i="12" s="1"/>
  <c r="K43" i="12"/>
  <c r="K42" i="12" s="1"/>
  <c r="M43" i="12"/>
  <c r="M42" i="12" s="1"/>
  <c r="O43" i="12"/>
  <c r="O42" i="12" s="1"/>
  <c r="Q43" i="12"/>
  <c r="Q42" i="12" s="1"/>
  <c r="U43" i="12"/>
  <c r="U42" i="12" s="1"/>
  <c r="F45" i="12"/>
  <c r="G45" i="12"/>
  <c r="I45" i="12"/>
  <c r="K45" i="12"/>
  <c r="M45" i="12"/>
  <c r="O45" i="12"/>
  <c r="Q45" i="12"/>
  <c r="U45" i="12"/>
  <c r="F46" i="12"/>
  <c r="G46" i="12"/>
  <c r="I46" i="12"/>
  <c r="K46" i="12"/>
  <c r="M46" i="12"/>
  <c r="O46" i="12"/>
  <c r="Q46" i="12"/>
  <c r="U46" i="12"/>
  <c r="F48" i="12"/>
  <c r="G48" i="12"/>
  <c r="I48" i="12"/>
  <c r="K48" i="12"/>
  <c r="M48" i="12"/>
  <c r="O48" i="12"/>
  <c r="Q48" i="12"/>
  <c r="U48" i="12"/>
  <c r="F50" i="12"/>
  <c r="G50" i="12"/>
  <c r="I50" i="12"/>
  <c r="K50" i="12"/>
  <c r="M50" i="12"/>
  <c r="O50" i="12"/>
  <c r="Q50" i="12"/>
  <c r="U50" i="12"/>
  <c r="F52" i="12"/>
  <c r="G52" i="12"/>
  <c r="I52" i="12"/>
  <c r="K52" i="12"/>
  <c r="M52" i="12"/>
  <c r="O52" i="12"/>
  <c r="Q52" i="12"/>
  <c r="U52" i="12"/>
  <c r="F53" i="12"/>
  <c r="G53" i="12"/>
  <c r="I53" i="12"/>
  <c r="K53" i="12"/>
  <c r="M53" i="12"/>
  <c r="O53" i="12"/>
  <c r="Q53" i="12"/>
  <c r="U53" i="12"/>
  <c r="F54" i="12"/>
  <c r="G54" i="12"/>
  <c r="I54" i="12"/>
  <c r="K54" i="12"/>
  <c r="M54" i="12"/>
  <c r="O54" i="12"/>
  <c r="Q54" i="12"/>
  <c r="U54" i="12"/>
  <c r="F56" i="12"/>
  <c r="G56" i="12"/>
  <c r="G55" i="12" s="1"/>
  <c r="I56" i="12"/>
  <c r="I55" i="12" s="1"/>
  <c r="K56" i="12"/>
  <c r="K55" i="12" s="1"/>
  <c r="M56" i="12"/>
  <c r="M55" i="12" s="1"/>
  <c r="O56" i="12"/>
  <c r="O55" i="12" s="1"/>
  <c r="Q56" i="12"/>
  <c r="Q55" i="12" s="1"/>
  <c r="U56" i="12"/>
  <c r="U55" i="12" s="1"/>
  <c r="F57" i="12"/>
  <c r="G57" i="12"/>
  <c r="I57" i="12"/>
  <c r="K57" i="12"/>
  <c r="M57" i="12"/>
  <c r="O57" i="12"/>
  <c r="Q57" i="12"/>
  <c r="U57" i="12"/>
  <c r="F58" i="12"/>
  <c r="G58" i="12"/>
  <c r="I58" i="12"/>
  <c r="K58" i="12"/>
  <c r="M58" i="12"/>
  <c r="O58" i="12"/>
  <c r="Q58" i="12"/>
  <c r="U58" i="12"/>
  <c r="F59" i="12"/>
  <c r="G59" i="12"/>
  <c r="I59" i="12"/>
  <c r="K59" i="12"/>
  <c r="M59" i="12"/>
  <c r="O59" i="12"/>
  <c r="Q59" i="12"/>
  <c r="U59" i="12"/>
  <c r="F60" i="12"/>
  <c r="G60" i="12"/>
  <c r="I60" i="12"/>
  <c r="K60" i="12"/>
  <c r="M60" i="12"/>
  <c r="O60" i="12"/>
  <c r="Q60" i="12"/>
  <c r="U60" i="12"/>
  <c r="F62" i="12"/>
  <c r="G62" i="12"/>
  <c r="I62" i="12"/>
  <c r="K62" i="12"/>
  <c r="M62" i="12"/>
  <c r="O62" i="12"/>
  <c r="Q62" i="12"/>
  <c r="U62" i="12"/>
  <c r="F64" i="12"/>
  <c r="G64" i="12"/>
  <c r="I64" i="12"/>
  <c r="K64" i="12"/>
  <c r="M64" i="12"/>
  <c r="O64" i="12"/>
  <c r="Q64" i="12"/>
  <c r="U64" i="12"/>
  <c r="F65" i="12"/>
  <c r="G65" i="12"/>
  <c r="I65" i="12"/>
  <c r="K65" i="12"/>
  <c r="M65" i="12"/>
  <c r="O65" i="12"/>
  <c r="Q65" i="12"/>
  <c r="U65" i="12"/>
  <c r="F67" i="12"/>
  <c r="G67" i="12"/>
  <c r="I67" i="12"/>
  <c r="K67" i="12"/>
  <c r="M67" i="12"/>
  <c r="O67" i="12"/>
  <c r="Q67" i="12"/>
  <c r="U67" i="12"/>
  <c r="F69" i="12"/>
  <c r="G69" i="12"/>
  <c r="G68" i="12" s="1"/>
  <c r="I69" i="12"/>
  <c r="I68" i="12" s="1"/>
  <c r="K69" i="12"/>
  <c r="K68" i="12" s="1"/>
  <c r="O69" i="12"/>
  <c r="O68" i="12" s="1"/>
  <c r="Q69" i="12"/>
  <c r="Q68" i="12" s="1"/>
  <c r="U69" i="12"/>
  <c r="U68" i="12" s="1"/>
  <c r="F71" i="12"/>
  <c r="G71" i="12"/>
  <c r="G70" i="12" s="1"/>
  <c r="I71" i="12"/>
  <c r="I70" i="12" s="1"/>
  <c r="K71" i="12"/>
  <c r="K70" i="12" s="1"/>
  <c r="M71" i="12"/>
  <c r="M70" i="12" s="1"/>
  <c r="O71" i="12"/>
  <c r="O70" i="12" s="1"/>
  <c r="Q71" i="12"/>
  <c r="Q70" i="12" s="1"/>
  <c r="U71" i="12"/>
  <c r="U70" i="12" s="1"/>
  <c r="F72" i="12"/>
  <c r="G72" i="12"/>
  <c r="I72" i="12"/>
  <c r="K72" i="12"/>
  <c r="M72" i="12"/>
  <c r="O72" i="12"/>
  <c r="Q72" i="12"/>
  <c r="U72" i="12"/>
  <c r="F73" i="12"/>
  <c r="G73" i="12"/>
  <c r="I73" i="12"/>
  <c r="K73" i="12"/>
  <c r="M73" i="12"/>
  <c r="O73" i="12"/>
  <c r="Q73" i="12"/>
  <c r="U73" i="12"/>
  <c r="F74" i="12"/>
  <c r="G74" i="12"/>
  <c r="I74" i="12"/>
  <c r="K74" i="12"/>
  <c r="M74" i="12"/>
  <c r="O74" i="12"/>
  <c r="Q74" i="12"/>
  <c r="U74" i="12"/>
  <c r="F75" i="12"/>
  <c r="G75" i="12"/>
  <c r="I75" i="12"/>
  <c r="K75" i="12"/>
  <c r="M75" i="12"/>
  <c r="O75" i="12"/>
  <c r="Q75" i="12"/>
  <c r="U75" i="12"/>
  <c r="F76" i="12"/>
  <c r="G76" i="12"/>
  <c r="I76" i="12"/>
  <c r="K76" i="12"/>
  <c r="M76" i="12"/>
  <c r="O76" i="12"/>
  <c r="Q76" i="12"/>
  <c r="U76" i="12"/>
  <c r="F77" i="12"/>
  <c r="G77" i="12"/>
  <c r="I77" i="12"/>
  <c r="K77" i="12"/>
  <c r="M77" i="12"/>
  <c r="O77" i="12"/>
  <c r="Q77" i="12"/>
  <c r="U77" i="12"/>
  <c r="F78" i="12"/>
  <c r="G78" i="12"/>
  <c r="I78" i="12"/>
  <c r="K78" i="12"/>
  <c r="M78" i="12"/>
  <c r="O78" i="12"/>
  <c r="Q78" i="12"/>
  <c r="U78" i="12"/>
  <c r="F80" i="12"/>
  <c r="G80" i="12" s="1"/>
  <c r="I80" i="12"/>
  <c r="I79" i="12" s="1"/>
  <c r="K80" i="12"/>
  <c r="K79" i="12" s="1"/>
  <c r="O80" i="12"/>
  <c r="O79" i="12" s="1"/>
  <c r="Q80" i="12"/>
  <c r="Q79" i="12" s="1"/>
  <c r="U80" i="12"/>
  <c r="U79" i="12" s="1"/>
  <c r="F81" i="12"/>
  <c r="G81" i="12" s="1"/>
  <c r="M81" i="12" s="1"/>
  <c r="I81" i="12"/>
  <c r="K81" i="12"/>
  <c r="O81" i="12"/>
  <c r="Q81" i="12"/>
  <c r="U81" i="12"/>
  <c r="F82" i="12"/>
  <c r="G82" i="12" s="1"/>
  <c r="M82" i="12" s="1"/>
  <c r="I82" i="12"/>
  <c r="K82" i="12"/>
  <c r="O82" i="12"/>
  <c r="Q82" i="12"/>
  <c r="U82" i="12"/>
  <c r="F83" i="12"/>
  <c r="G83" i="12" s="1"/>
  <c r="M83" i="12" s="1"/>
  <c r="I83" i="12"/>
  <c r="K83" i="12"/>
  <c r="O83" i="12"/>
  <c r="Q83" i="12"/>
  <c r="U83" i="12"/>
  <c r="F84" i="12"/>
  <c r="G84" i="12" s="1"/>
  <c r="M84" i="12" s="1"/>
  <c r="I84" i="12"/>
  <c r="K84" i="12"/>
  <c r="O84" i="12"/>
  <c r="Q84" i="12"/>
  <c r="U84" i="12"/>
  <c r="F85" i="12"/>
  <c r="G85" i="12" s="1"/>
  <c r="M85" i="12" s="1"/>
  <c r="I85" i="12"/>
  <c r="K85" i="12"/>
  <c r="O85" i="12"/>
  <c r="Q85" i="12"/>
  <c r="U85" i="12"/>
  <c r="F86" i="12"/>
  <c r="G86" i="12" s="1"/>
  <c r="M86" i="12" s="1"/>
  <c r="I86" i="12"/>
  <c r="K86" i="12"/>
  <c r="O86" i="12"/>
  <c r="Q86" i="12"/>
  <c r="U86" i="12"/>
  <c r="F87" i="12"/>
  <c r="G87" i="12" s="1"/>
  <c r="M87" i="12" s="1"/>
  <c r="I87" i="12"/>
  <c r="K87" i="12"/>
  <c r="O87" i="12"/>
  <c r="Q87" i="12"/>
  <c r="U87" i="12"/>
  <c r="F88" i="12"/>
  <c r="G88" i="12" s="1"/>
  <c r="M88" i="12" s="1"/>
  <c r="I88" i="12"/>
  <c r="K88" i="12"/>
  <c r="O88" i="12"/>
  <c r="Q88" i="12"/>
  <c r="U88" i="12"/>
  <c r="F89" i="12"/>
  <c r="G89" i="12" s="1"/>
  <c r="M89" i="12" s="1"/>
  <c r="I89" i="12"/>
  <c r="K89" i="12"/>
  <c r="O89" i="12"/>
  <c r="Q89" i="12"/>
  <c r="U89" i="12"/>
  <c r="F90" i="12"/>
  <c r="G90" i="12" s="1"/>
  <c r="M90" i="12" s="1"/>
  <c r="I90" i="12"/>
  <c r="K90" i="12"/>
  <c r="O90" i="12"/>
  <c r="Q90" i="12"/>
  <c r="U90" i="12"/>
  <c r="F92" i="12"/>
  <c r="G92" i="12" s="1"/>
  <c r="I92" i="12"/>
  <c r="I91" i="12" s="1"/>
  <c r="K92" i="12"/>
  <c r="K91" i="12" s="1"/>
  <c r="O92" i="12"/>
  <c r="O91" i="12" s="1"/>
  <c r="Q92" i="12"/>
  <c r="Q91" i="12" s="1"/>
  <c r="U92" i="12"/>
  <c r="U91" i="12" s="1"/>
  <c r="F94" i="12"/>
  <c r="G94" i="12" s="1"/>
  <c r="M94" i="12" s="1"/>
  <c r="I94" i="12"/>
  <c r="K94" i="12"/>
  <c r="O94" i="12"/>
  <c r="Q94" i="12"/>
  <c r="U94" i="12"/>
  <c r="F96" i="12"/>
  <c r="G96" i="12" s="1"/>
  <c r="M96" i="12" s="1"/>
  <c r="I96" i="12"/>
  <c r="K96" i="12"/>
  <c r="O96" i="12"/>
  <c r="Q96" i="12"/>
  <c r="U96" i="12"/>
  <c r="F98" i="12"/>
  <c r="G98" i="12" s="1"/>
  <c r="M98" i="12" s="1"/>
  <c r="I98" i="12"/>
  <c r="K98" i="12"/>
  <c r="O98" i="12"/>
  <c r="Q98" i="12"/>
  <c r="U98" i="12"/>
  <c r="F100" i="12"/>
  <c r="G100" i="12" s="1"/>
  <c r="M100" i="12" s="1"/>
  <c r="I100" i="12"/>
  <c r="K100" i="12"/>
  <c r="O100" i="12"/>
  <c r="Q100" i="12"/>
  <c r="U100" i="12"/>
  <c r="F101" i="12"/>
  <c r="G101" i="12" s="1"/>
  <c r="M101" i="12" s="1"/>
  <c r="I101" i="12"/>
  <c r="K101" i="12"/>
  <c r="O101" i="12"/>
  <c r="Q101" i="12"/>
  <c r="U101" i="12"/>
  <c r="F102" i="12"/>
  <c r="G102" i="12" s="1"/>
  <c r="M102" i="12" s="1"/>
  <c r="I102" i="12"/>
  <c r="K102" i="12"/>
  <c r="O102" i="12"/>
  <c r="Q102" i="12"/>
  <c r="U102" i="12"/>
  <c r="F103" i="12"/>
  <c r="G103" i="12" s="1"/>
  <c r="M103" i="12" s="1"/>
  <c r="I103" i="12"/>
  <c r="K103" i="12"/>
  <c r="O103" i="12"/>
  <c r="Q103" i="12"/>
  <c r="U103" i="12"/>
  <c r="F104" i="12"/>
  <c r="G104" i="12" s="1"/>
  <c r="M104" i="12" s="1"/>
  <c r="I104" i="12"/>
  <c r="K104" i="12"/>
  <c r="O104" i="12"/>
  <c r="Q104" i="12"/>
  <c r="U104" i="12"/>
  <c r="F105" i="12"/>
  <c r="G105" i="12" s="1"/>
  <c r="M105" i="12" s="1"/>
  <c r="I105" i="12"/>
  <c r="K105" i="12"/>
  <c r="O105" i="12"/>
  <c r="Q105" i="12"/>
  <c r="U105" i="12"/>
  <c r="F106" i="12"/>
  <c r="G106" i="12" s="1"/>
  <c r="M106" i="12" s="1"/>
  <c r="I106" i="12"/>
  <c r="K106" i="12"/>
  <c r="O106" i="12"/>
  <c r="Q106" i="12"/>
  <c r="U106" i="12"/>
  <c r="F107" i="12"/>
  <c r="G107" i="12" s="1"/>
  <c r="M107" i="12" s="1"/>
  <c r="I107" i="12"/>
  <c r="K107" i="12"/>
  <c r="O107" i="12"/>
  <c r="Q107" i="12"/>
  <c r="U107" i="12"/>
  <c r="F108" i="12"/>
  <c r="G108" i="12" s="1"/>
  <c r="M108" i="12" s="1"/>
  <c r="I108" i="12"/>
  <c r="K108" i="12"/>
  <c r="O108" i="12"/>
  <c r="Q108" i="12"/>
  <c r="U108" i="12"/>
  <c r="F109" i="12"/>
  <c r="G109" i="12" s="1"/>
  <c r="M109" i="12" s="1"/>
  <c r="I109" i="12"/>
  <c r="K109" i="12"/>
  <c r="O109" i="12"/>
  <c r="Q109" i="12"/>
  <c r="U109" i="12"/>
  <c r="F110" i="12"/>
  <c r="G110" i="12" s="1"/>
  <c r="M110" i="12" s="1"/>
  <c r="I110" i="12"/>
  <c r="K110" i="12"/>
  <c r="O110" i="12"/>
  <c r="Q110" i="12"/>
  <c r="U110" i="12"/>
  <c r="F111" i="12"/>
  <c r="G111" i="12" s="1"/>
  <c r="M111" i="12" s="1"/>
  <c r="I111" i="12"/>
  <c r="K111" i="12"/>
  <c r="O111" i="12"/>
  <c r="Q111" i="12"/>
  <c r="U111" i="12"/>
  <c r="F115" i="12"/>
  <c r="G115" i="12" s="1"/>
  <c r="M115" i="12" s="1"/>
  <c r="I115" i="12"/>
  <c r="K115" i="12"/>
  <c r="O115" i="12"/>
  <c r="Q115" i="12"/>
  <c r="U115" i="12"/>
  <c r="G118" i="12"/>
  <c r="F119" i="12"/>
  <c r="G119" i="12"/>
  <c r="M119" i="12" s="1"/>
  <c r="M118" i="12" s="1"/>
  <c r="I119" i="12"/>
  <c r="I118" i="12" s="1"/>
  <c r="K119" i="12"/>
  <c r="K118" i="12" s="1"/>
  <c r="O119" i="12"/>
  <c r="O118" i="12" s="1"/>
  <c r="Q119" i="12"/>
  <c r="Q118" i="12" s="1"/>
  <c r="U119" i="12"/>
  <c r="U118" i="12" s="1"/>
  <c r="F120" i="12"/>
  <c r="G120" i="12"/>
  <c r="M120" i="12" s="1"/>
  <c r="I120" i="12"/>
  <c r="K120" i="12"/>
  <c r="O120" i="12"/>
  <c r="Q120" i="12"/>
  <c r="U120" i="12"/>
  <c r="F122" i="12"/>
  <c r="G122" i="12"/>
  <c r="G121" i="12" s="1"/>
  <c r="I122" i="12"/>
  <c r="K122" i="12"/>
  <c r="K121" i="12" s="1"/>
  <c r="O122" i="12"/>
  <c r="O121" i="12" s="1"/>
  <c r="Q122" i="12"/>
  <c r="Q121" i="12" s="1"/>
  <c r="U122" i="12"/>
  <c r="U121" i="12" s="1"/>
  <c r="F123" i="12"/>
  <c r="G123" i="12"/>
  <c r="M123" i="12" s="1"/>
  <c r="I123" i="12"/>
  <c r="I121" i="12" s="1"/>
  <c r="K123" i="12"/>
  <c r="O123" i="12"/>
  <c r="Q123" i="12"/>
  <c r="U123" i="12"/>
  <c r="F124" i="12"/>
  <c r="G124" i="12"/>
  <c r="M124" i="12" s="1"/>
  <c r="I124" i="12"/>
  <c r="K124" i="12"/>
  <c r="O124" i="12"/>
  <c r="Q124" i="12"/>
  <c r="U124" i="12"/>
  <c r="F126" i="12"/>
  <c r="G126" i="12" s="1"/>
  <c r="I126" i="12"/>
  <c r="I125" i="12" s="1"/>
  <c r="K126" i="12"/>
  <c r="K125" i="12" s="1"/>
  <c r="O126" i="12"/>
  <c r="O125" i="12" s="1"/>
  <c r="Q126" i="12"/>
  <c r="Q125" i="12" s="1"/>
  <c r="U126" i="12"/>
  <c r="U125" i="12" s="1"/>
  <c r="F128" i="12"/>
  <c r="G128" i="12" s="1"/>
  <c r="M128" i="12" s="1"/>
  <c r="I128" i="12"/>
  <c r="K128" i="12"/>
  <c r="O128" i="12"/>
  <c r="Q128" i="12"/>
  <c r="U128" i="12"/>
  <c r="F129" i="12"/>
  <c r="G129" i="12" s="1"/>
  <c r="M129" i="12" s="1"/>
  <c r="I129" i="12"/>
  <c r="K129" i="12"/>
  <c r="O129" i="12"/>
  <c r="Q129" i="12"/>
  <c r="U129" i="12"/>
  <c r="F131" i="12"/>
  <c r="G131" i="12" s="1"/>
  <c r="M131" i="12" s="1"/>
  <c r="I131" i="12"/>
  <c r="K131" i="12"/>
  <c r="O131" i="12"/>
  <c r="Q131" i="12"/>
  <c r="U131" i="12"/>
  <c r="F132" i="12"/>
  <c r="G132" i="12" s="1"/>
  <c r="M132" i="12" s="1"/>
  <c r="I132" i="12"/>
  <c r="K132" i="12"/>
  <c r="O132" i="12"/>
  <c r="Q132" i="12"/>
  <c r="U132" i="12"/>
  <c r="F133" i="12"/>
  <c r="G133" i="12" s="1"/>
  <c r="M133" i="12" s="1"/>
  <c r="I133" i="12"/>
  <c r="K133" i="12"/>
  <c r="O133" i="12"/>
  <c r="Q133" i="12"/>
  <c r="U133" i="12"/>
  <c r="F134" i="12"/>
  <c r="G134" i="12" s="1"/>
  <c r="M134" i="12" s="1"/>
  <c r="I134" i="12"/>
  <c r="K134" i="12"/>
  <c r="O134" i="12"/>
  <c r="Q134" i="12"/>
  <c r="U134" i="12"/>
  <c r="U135" i="12"/>
  <c r="F136" i="12"/>
  <c r="G136" i="12"/>
  <c r="G135" i="12" s="1"/>
  <c r="I136" i="12"/>
  <c r="I135" i="12" s="1"/>
  <c r="K136" i="12"/>
  <c r="K135" i="12" s="1"/>
  <c r="M136" i="12"/>
  <c r="M135" i="12" s="1"/>
  <c r="O136" i="12"/>
  <c r="O135" i="12" s="1"/>
  <c r="Q136" i="12"/>
  <c r="Q135" i="12" s="1"/>
  <c r="U136" i="12"/>
  <c r="F139" i="12"/>
  <c r="G139" i="12" s="1"/>
  <c r="I139" i="12"/>
  <c r="I138" i="12" s="1"/>
  <c r="K139" i="12"/>
  <c r="K138" i="12" s="1"/>
  <c r="O139" i="12"/>
  <c r="O138" i="12" s="1"/>
  <c r="Q139" i="12"/>
  <c r="Q138" i="12" s="1"/>
  <c r="U139" i="12"/>
  <c r="U138" i="12" s="1"/>
  <c r="F141" i="12"/>
  <c r="G141" i="12" s="1"/>
  <c r="M141" i="12" s="1"/>
  <c r="I141" i="12"/>
  <c r="K141" i="12"/>
  <c r="O141" i="12"/>
  <c r="Q141" i="12"/>
  <c r="U141" i="12"/>
  <c r="F143" i="12"/>
  <c r="G143" i="12" s="1"/>
  <c r="M143" i="12" s="1"/>
  <c r="I143" i="12"/>
  <c r="K143" i="12"/>
  <c r="O143" i="12"/>
  <c r="Q143" i="12"/>
  <c r="U143" i="12"/>
  <c r="F145" i="12"/>
  <c r="G145" i="12" s="1"/>
  <c r="M145" i="12" s="1"/>
  <c r="I145" i="12"/>
  <c r="K145" i="12"/>
  <c r="O145" i="12"/>
  <c r="Q145" i="12"/>
  <c r="U145" i="12"/>
  <c r="F147" i="12"/>
  <c r="G147" i="12" s="1"/>
  <c r="M147" i="12" s="1"/>
  <c r="I147" i="12"/>
  <c r="K147" i="12"/>
  <c r="O147" i="12"/>
  <c r="Q147" i="12"/>
  <c r="U147" i="12"/>
  <c r="F148" i="12"/>
  <c r="G148" i="12" s="1"/>
  <c r="M148" i="12" s="1"/>
  <c r="I148" i="12"/>
  <c r="K148" i="12"/>
  <c r="O148" i="12"/>
  <c r="Q148" i="12"/>
  <c r="U148" i="12"/>
  <c r="F150" i="12"/>
  <c r="G150" i="12"/>
  <c r="M150" i="12" s="1"/>
  <c r="I150" i="12"/>
  <c r="I149" i="12" s="1"/>
  <c r="K150" i="12"/>
  <c r="K149" i="12" s="1"/>
  <c r="O150" i="12"/>
  <c r="O149" i="12" s="1"/>
  <c r="Q150" i="12"/>
  <c r="Q149" i="12" s="1"/>
  <c r="U150" i="12"/>
  <c r="U149" i="12" s="1"/>
  <c r="F152" i="12"/>
  <c r="G152" i="12"/>
  <c r="M152" i="12" s="1"/>
  <c r="I152" i="12"/>
  <c r="K152" i="12"/>
  <c r="O152" i="12"/>
  <c r="Q152" i="12"/>
  <c r="U152" i="12"/>
  <c r="F153" i="12"/>
  <c r="G153" i="12"/>
  <c r="M153" i="12" s="1"/>
  <c r="I153" i="12"/>
  <c r="K153" i="12"/>
  <c r="O153" i="12"/>
  <c r="Q153" i="12"/>
  <c r="U153" i="12"/>
  <c r="F154" i="12"/>
  <c r="G154" i="12"/>
  <c r="M154" i="12" s="1"/>
  <c r="I154" i="12"/>
  <c r="K154" i="12"/>
  <c r="O154" i="12"/>
  <c r="Q154" i="12"/>
  <c r="U154" i="12"/>
  <c r="F155" i="12"/>
  <c r="G155" i="12"/>
  <c r="M155" i="12" s="1"/>
  <c r="I155" i="12"/>
  <c r="K155" i="12"/>
  <c r="O155" i="12"/>
  <c r="Q155" i="12"/>
  <c r="U155" i="12"/>
  <c r="F156" i="12"/>
  <c r="G156" i="12"/>
  <c r="M156" i="12" s="1"/>
  <c r="I156" i="12"/>
  <c r="K156" i="12"/>
  <c r="O156" i="12"/>
  <c r="Q156" i="12"/>
  <c r="U156" i="12"/>
  <c r="F159" i="12"/>
  <c r="G159" i="12"/>
  <c r="M159" i="12" s="1"/>
  <c r="I159" i="12"/>
  <c r="K159" i="12"/>
  <c r="O159" i="12"/>
  <c r="Q159" i="12"/>
  <c r="U159" i="12"/>
  <c r="F161" i="12"/>
  <c r="G161" i="12"/>
  <c r="M161" i="12" s="1"/>
  <c r="I161" i="12"/>
  <c r="K161" i="12"/>
  <c r="O161" i="12"/>
  <c r="Q161" i="12"/>
  <c r="U161" i="12"/>
  <c r="F162" i="12"/>
  <c r="G162" i="12"/>
  <c r="M162" i="12" s="1"/>
  <c r="I162" i="12"/>
  <c r="K162" i="12"/>
  <c r="O162" i="12"/>
  <c r="Q162" i="12"/>
  <c r="U162" i="12"/>
  <c r="U163" i="12"/>
  <c r="F164" i="12"/>
  <c r="G164" i="12" s="1"/>
  <c r="I164" i="12"/>
  <c r="I163" i="12" s="1"/>
  <c r="K164" i="12"/>
  <c r="K163" i="12" s="1"/>
  <c r="O164" i="12"/>
  <c r="O163" i="12" s="1"/>
  <c r="Q164" i="12"/>
  <c r="Q163" i="12" s="1"/>
  <c r="U164" i="12"/>
  <c r="F165" i="12"/>
  <c r="G165" i="12" s="1"/>
  <c r="M165" i="12" s="1"/>
  <c r="I165" i="12"/>
  <c r="K165" i="12"/>
  <c r="O165" i="12"/>
  <c r="Q165" i="12"/>
  <c r="U165" i="12"/>
  <c r="F166" i="12"/>
  <c r="G166" i="12" s="1"/>
  <c r="M166" i="12" s="1"/>
  <c r="I166" i="12"/>
  <c r="K166" i="12"/>
  <c r="O166" i="12"/>
  <c r="Q166" i="12"/>
  <c r="U166" i="12"/>
  <c r="F168" i="12"/>
  <c r="G168" i="12" s="1"/>
  <c r="I168" i="12"/>
  <c r="I167" i="12" s="1"/>
  <c r="K168" i="12"/>
  <c r="K167" i="12" s="1"/>
  <c r="O168" i="12"/>
  <c r="O167" i="12" s="1"/>
  <c r="Q168" i="12"/>
  <c r="Q167" i="12" s="1"/>
  <c r="U168" i="12"/>
  <c r="U167" i="12" s="1"/>
  <c r="I20" i="1"/>
  <c r="I19" i="1"/>
  <c r="I18" i="1"/>
  <c r="I17" i="1"/>
  <c r="I16" i="1"/>
  <c r="I72" i="1"/>
  <c r="AZ46" i="1"/>
  <c r="AZ45" i="1"/>
  <c r="AZ44" i="1"/>
  <c r="AZ43" i="1"/>
  <c r="G27" i="1"/>
  <c r="F40" i="1"/>
  <c r="G23" i="1" s="1"/>
  <c r="G40" i="1"/>
  <c r="G25" i="1" s="1"/>
  <c r="G26" i="1" s="1"/>
  <c r="H39" i="1"/>
  <c r="I39" i="1" s="1"/>
  <c r="I40" i="1" s="1"/>
  <c r="J39" i="1" s="1"/>
  <c r="J40" i="1" s="1"/>
  <c r="J28" i="1"/>
  <c r="J26" i="1"/>
  <c r="G38" i="1"/>
  <c r="F38" i="1"/>
  <c r="H32" i="1"/>
  <c r="J23" i="1"/>
  <c r="J24" i="1"/>
  <c r="J25" i="1"/>
  <c r="J27" i="1"/>
  <c r="E24" i="1"/>
  <c r="E26" i="1"/>
  <c r="G24" i="1" l="1"/>
  <c r="G29" i="1"/>
  <c r="G28" i="1"/>
  <c r="M80" i="12"/>
  <c r="M79" i="12" s="1"/>
  <c r="G79" i="12"/>
  <c r="M92" i="12"/>
  <c r="M91" i="12" s="1"/>
  <c r="G91" i="12"/>
  <c r="M34" i="12"/>
  <c r="M33" i="12" s="1"/>
  <c r="G33" i="12"/>
  <c r="M18" i="12"/>
  <c r="G138" i="12"/>
  <c r="M139" i="12"/>
  <c r="M138" i="12" s="1"/>
  <c r="M168" i="12"/>
  <c r="M167" i="12" s="1"/>
  <c r="G167" i="12"/>
  <c r="M149" i="12"/>
  <c r="G125" i="12"/>
  <c r="M126" i="12"/>
  <c r="M125" i="12" s="1"/>
  <c r="M164" i="12"/>
  <c r="M163" i="12" s="1"/>
  <c r="G163" i="12"/>
  <c r="G149" i="12"/>
  <c r="G16" i="12"/>
  <c r="M122" i="12"/>
  <c r="M121" i="12" s="1"/>
  <c r="M40" i="12"/>
  <c r="M39" i="12" s="1"/>
  <c r="G18" i="12"/>
  <c r="M69" i="12"/>
  <c r="M68" i="12" s="1"/>
  <c r="M9" i="12"/>
  <c r="M8" i="12" s="1"/>
  <c r="I21" i="1"/>
  <c r="H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979FFC95-DBDE-49A4-BB36-F054820D4289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C01D10B2-2A62-4F6E-B692-58AB261E377E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A2E15C84-CB02-43D2-AEA4-A1DF0E31FBB6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3590AFCC-52FE-435D-A45A-F070EC5A256C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33F7BBEC-FFAB-420C-907F-0944D6562156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D0D24377-C2F0-475D-A6A2-DDD6BC6B7AFE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<sst xmlns="http://schemas.openxmlformats.org/spreadsheetml/2006/main" count="757" uniqueCount="387">
  <si>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</si>
  <si>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</si>
  <si>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</si>
  <si>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</si>
  <si>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</si>
  <si>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</si>
  <si>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</si>
  <si>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</si>
  <si>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</si>
  <si>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</si>
  <si>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</si>
  <si>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</si>
  <si>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</si>
  <si>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</si>
  <si>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</si>
  <si>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</si>
  <si>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</si>
  <si>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</si>
  <si>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</si>
  <si>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</si>
  <si>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</si>
  <si>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</si>
  <si>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</si>
  <si>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</si>
  <si>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</si>
  <si>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</si>
  <si>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</si>
  <si>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</si>
  <si>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</si>
  <si>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</si>
  <si>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</si>
  <si>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</si>
  <si>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</si>
  <si>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</si>
  <si>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</si>
  <si>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</si>
  <si>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</si>
  <si>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</si>
  <si>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</si>
  <si>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</si>
  <si>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</si>
  <si>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</si>
  <si>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</si>
  <si>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Havířov</t>
  </si>
  <si>
    <t>Rozpočet:</t>
  </si>
  <si>
    <t>Misto</t>
  </si>
  <si>
    <t>STAVEBNÍ ÚPRAVY NA BEZBARIÉROVÉ WC</t>
  </si>
  <si>
    <t>Základní škola Havířov-Město M. Kudeříkové 14 okres Karviná, příspěvková organizace</t>
  </si>
  <si>
    <t>Marušky Kudeříkové 1143/14</t>
  </si>
  <si>
    <t>Havířov - Město</t>
  </si>
  <si>
    <t>73601</t>
  </si>
  <si>
    <t>62331248</t>
  </si>
  <si>
    <t>Ing. Lukáš Roubal</t>
  </si>
  <si>
    <t>Sádky 1614/6</t>
  </si>
  <si>
    <t>Prostějov</t>
  </si>
  <si>
    <t>79601</t>
  </si>
  <si>
    <t>76627942</t>
  </si>
  <si>
    <t>CZ8010014474</t>
  </si>
  <si>
    <t>Rozpočet</t>
  </si>
  <si>
    <t>Celkem za stavbu</t>
  </si>
  <si>
    <t>CZK</t>
  </si>
  <si>
    <t xml:space="preserve">Popis rozpočtu:  - </t>
  </si>
  <si>
    <t>Zpracováno z podkladů projektové dokumentace pro stavební povolení.		Položkové ceny jsou pouze orientační, dle cenových ukazatelů pro dané období, vztažené k obecnému výrobku, montáží a práci.</t>
  </si>
  <si>
    <t>Aktuální pokožkové ceny budou upřesněny na základě nabídky vybraného zhotovitele.</t>
  </si>
  <si>
    <t>Zhotovitel si před vlastním naceněním ověří soulad s dodanou projektovou dokumentaci a výkazy výměr určených k nacenění.</t>
  </si>
  <si>
    <t>Položkový rozpočet je vypracován dle §2622 občanského zákoníku.</t>
  </si>
  <si>
    <t>Rekapitulace dílů</t>
  </si>
  <si>
    <t>Typ dílu</t>
  </si>
  <si>
    <t>3</t>
  </si>
  <si>
    <t>Svislé a kompletní konstrukce</t>
  </si>
  <si>
    <t>60</t>
  </si>
  <si>
    <t>Úpravy povrchů, omítky</t>
  </si>
  <si>
    <t>61</t>
  </si>
  <si>
    <t>Upravy povrchů vnitřní</t>
  </si>
  <si>
    <t>63</t>
  </si>
  <si>
    <t>Podlahy a podlahové konstrukce</t>
  </si>
  <si>
    <t>94</t>
  </si>
  <si>
    <t>Lešení a stavební výtahy</t>
  </si>
  <si>
    <t>95</t>
  </si>
  <si>
    <t>Dokončovací kce na pozem.stav.</t>
  </si>
  <si>
    <t>96</t>
  </si>
  <si>
    <t>Bourání konstrukcí</t>
  </si>
  <si>
    <t>97</t>
  </si>
  <si>
    <t>Prorážení otvorů</t>
  </si>
  <si>
    <t>99</t>
  </si>
  <si>
    <t>Staveništní přesun hmot</t>
  </si>
  <si>
    <t>721</t>
  </si>
  <si>
    <t>Vnitřní kanalizace</t>
  </si>
  <si>
    <t>722</t>
  </si>
  <si>
    <t>Vnitřní vodovod</t>
  </si>
  <si>
    <t>725</t>
  </si>
  <si>
    <t>Zařizovací předměty</t>
  </si>
  <si>
    <t>766</t>
  </si>
  <si>
    <t>Konstrukce truhlářské</t>
  </si>
  <si>
    <t>767</t>
  </si>
  <si>
    <t>Konstrukce zámečnické</t>
  </si>
  <si>
    <t>771</t>
  </si>
  <si>
    <t>Podlahy z dlaždic a obklady</t>
  </si>
  <si>
    <t>773</t>
  </si>
  <si>
    <t>Podlahy teracové</t>
  </si>
  <si>
    <t>781</t>
  </si>
  <si>
    <t>Obklady keramické</t>
  </si>
  <si>
    <t>784</t>
  </si>
  <si>
    <t>Malby</t>
  </si>
  <si>
    <t>M21</t>
  </si>
  <si>
    <t>Elektromontáže</t>
  </si>
  <si>
    <t>752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</si>
  <si>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</si>
  <si>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</si>
  <si>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</si>
  <si>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</si>
  <si>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</si>
  <si>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</si>
  <si>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</si>
  <si>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</si>
  <si>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</si>
  <si>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</si>
  <si>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</si>
  <si>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</si>
  <si>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</si>
  <si>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</si>
  <si>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</si>
  <si>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</si>
  <si>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</si>
  <si>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</si>
  <si>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</si>
  <si>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</si>
  <si>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</si>
  <si>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</si>
  <si>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</si>
  <si>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</si>
  <si>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</si>
  <si>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</si>
  <si>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</si>
  <si>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</si>
  <si>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</si>
  <si>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030 11-2710.RAA</t>
  </si>
  <si>
    <t>Vnitřní stěna z pórobetonových tvárnic tl. 100 mm, na maltu, včetně akustické omítky a malby, příčkovka YTONG Klasik 100 hladká P2-500</t>
  </si>
  <si>
    <t>m2</t>
  </si>
  <si>
    <t>POL2_0</t>
  </si>
  <si>
    <t>2,48*3,35</t>
  </si>
  <si>
    <t>VV</t>
  </si>
  <si>
    <t>1,80*2,89</t>
  </si>
  <si>
    <t>-0,9*1,97</t>
  </si>
  <si>
    <t>317121132R00</t>
  </si>
  <si>
    <t>Překlad betonový Ytong/Silka NBP 60-1200, rozměr 1200 x 60 x 195 mm</t>
  </si>
  <si>
    <t>kus</t>
  </si>
  <si>
    <t>POL1_0</t>
  </si>
  <si>
    <t>342 28-0060.RAA</t>
  </si>
  <si>
    <t>Podhled zavěšený z desek sádrokartonových, ocelová nosná konstrukce, deska standard tl. 12,5 mm, omítka</t>
  </si>
  <si>
    <t>2,38*1,70</t>
  </si>
  <si>
    <t>289902111R00</t>
  </si>
  <si>
    <t>Otlučení nebo odsekání omítek stěn, odhad</t>
  </si>
  <si>
    <t>612100020</t>
  </si>
  <si>
    <t>Začištění omítek kolem oken a dveří</t>
  </si>
  <si>
    <t>m</t>
  </si>
  <si>
    <t>612421615R00</t>
  </si>
  <si>
    <t>Omítka vnitřní zdiva, MVC, hrubá zatřená</t>
  </si>
  <si>
    <t>3,35*2,48</t>
  </si>
  <si>
    <t>3,35*2,38</t>
  </si>
  <si>
    <t>2,89*1,8-0,9*1,97</t>
  </si>
  <si>
    <t>2,89*1,7-0,9*1,97</t>
  </si>
  <si>
    <t>612421637R00</t>
  </si>
  <si>
    <t>Omítka vnitřní zdiva, MVC, štuková</t>
  </si>
  <si>
    <t>0,65*2*(2,38+1,70)</t>
  </si>
  <si>
    <t>2,89*1,80-0,9*1,97</t>
  </si>
  <si>
    <t>612481211R00</t>
  </si>
  <si>
    <t>Montáž výztužné sítě (perlinky) do stěrky-stěny, včetně sítě</t>
  </si>
  <si>
    <t>612403380R00</t>
  </si>
  <si>
    <t>Hrubá výplň rýh ve stěnách do 3x3 cm maltou ze SMS</t>
  </si>
  <si>
    <t>612403386R00</t>
  </si>
  <si>
    <t>Hrubá výplň rýh ve stěnách do 7x7cm maltou z SMS</t>
  </si>
  <si>
    <t>612403388R00</t>
  </si>
  <si>
    <t>Hrubá výplň rýh ve stěnách do 15x15cm maltou z SMS</t>
  </si>
  <si>
    <t>632411125R00</t>
  </si>
  <si>
    <t>Potěr ze SMS, ruční zpracování, tl. 25 mm</t>
  </si>
  <si>
    <t>941955002R00</t>
  </si>
  <si>
    <t>Lešení lehké pomocné, výška podlahy do 1,9 m, pronájem</t>
  </si>
  <si>
    <t>998009101R00</t>
  </si>
  <si>
    <t>Přesun hmot lešení samostatně budovaného</t>
  </si>
  <si>
    <t>t</t>
  </si>
  <si>
    <t>952901110R00</t>
  </si>
  <si>
    <t>Čištění mytím vnějších ploch oken a dveří</t>
  </si>
  <si>
    <t>952902110R00</t>
  </si>
  <si>
    <t>Čištění zametáním v místnostech a chodbách</t>
  </si>
  <si>
    <t>962 20-0011.RAA</t>
  </si>
  <si>
    <t>Bourání příček z cihel pálených, tl. 100 mm</t>
  </si>
  <si>
    <t>3,35*(1,57+1,81)-0,6*1,97</t>
  </si>
  <si>
    <t>968071125R00</t>
  </si>
  <si>
    <t>Vyvěšení, křídel dveří pl. 2 m2</t>
  </si>
  <si>
    <t>968072455R00</t>
  </si>
  <si>
    <t>Vybourání kovových dveřních zárubní pl. do 2 m2</t>
  </si>
  <si>
    <t>0,6*1,97</t>
  </si>
  <si>
    <t>964011211R00</t>
  </si>
  <si>
    <t>Vybourání ŽB překladů prefa  dl. 3 m, 50 kg/m</t>
  </si>
  <si>
    <t>m3</t>
  </si>
  <si>
    <t>0,1*0,15*1,2</t>
  </si>
  <si>
    <t>965 20-0013.RA0</t>
  </si>
  <si>
    <t>Bourání mazanin betonových s potěrem nebo teracem</t>
  </si>
  <si>
    <t>0,1*2,38*1,70</t>
  </si>
  <si>
    <t>970031160R00</t>
  </si>
  <si>
    <t>Vrtání jádrové do zdiva cihelného do D 160 mm</t>
  </si>
  <si>
    <t>970051060R00</t>
  </si>
  <si>
    <t>Vrtání jádrové do ŽB do D 60 mm</t>
  </si>
  <si>
    <t>970051160R00</t>
  </si>
  <si>
    <t>Vrtání jádrové do ŽB do D 160 mm</t>
  </si>
  <si>
    <t>974031121R00</t>
  </si>
  <si>
    <t>Vysekání rýh ve zdi cihelné 3 x 3 cm, elektro</t>
  </si>
  <si>
    <t>974100020</t>
  </si>
  <si>
    <t>Vysekání rýh ve zdivu z cihel 7 x 7 cm</t>
  </si>
  <si>
    <t>974100030RA0</t>
  </si>
  <si>
    <t>Vysekání rýh ve zdivu z cihel, 15 x 15 cm</t>
  </si>
  <si>
    <t>979082111R00</t>
  </si>
  <si>
    <t>Vnitrostaveništní doprava suti do 10 m</t>
  </si>
  <si>
    <t>979082121R00</t>
  </si>
  <si>
    <t>Příplatek k vnitrost. dopravě suti za dalších 5 m</t>
  </si>
  <si>
    <t>3,466*5</t>
  </si>
  <si>
    <t>979095312R00</t>
  </si>
  <si>
    <t>Naložení a složení suti</t>
  </si>
  <si>
    <t>0,756+2,382+0,328</t>
  </si>
  <si>
    <t>979081111R00</t>
  </si>
  <si>
    <t>Odvoz suti a vybour. hmot na skládku do 1 km</t>
  </si>
  <si>
    <t>979081121R00</t>
  </si>
  <si>
    <t>Příplatek k odvozu za každý další 1 km do 20 km</t>
  </si>
  <si>
    <t>3,466*20</t>
  </si>
  <si>
    <t>979990102R00</t>
  </si>
  <si>
    <t>Poplatek za skládku suti - směs betonu a cihel, suť</t>
  </si>
  <si>
    <t>998011002R00</t>
  </si>
  <si>
    <t xml:space="preserve">Přesun hmot pro budovy zděné </t>
  </si>
  <si>
    <t>721176103R00</t>
  </si>
  <si>
    <t>Potrubí HT připojovací D 50 x 1,8 mm, včetně tvarovek a montáže</t>
  </si>
  <si>
    <t>721176105R00</t>
  </si>
  <si>
    <t>Potrubí HT připojovací D 110 x 2,7 mm, včetně tvarovek a montáže</t>
  </si>
  <si>
    <t>721290111R00</t>
  </si>
  <si>
    <t xml:space="preserve">Zkouška těsnosti kanalizace vodou </t>
  </si>
  <si>
    <t>721194104R00</t>
  </si>
  <si>
    <t>Vyvedení odpadních výpustek D 40 x 1,8</t>
  </si>
  <si>
    <t>721194109R00</t>
  </si>
  <si>
    <t>Vyvedení odpadních výpustek D 110 x 2,3</t>
  </si>
  <si>
    <t>721.R1</t>
  </si>
  <si>
    <t>Kotevní prvky pro kanalizaci</t>
  </si>
  <si>
    <t>soubor</t>
  </si>
  <si>
    <t>721.R2</t>
  </si>
  <si>
    <t>Napojení na stávající rozvod kanalizace objektu, tvarovka, výřez</t>
  </si>
  <si>
    <t>998721102R00</t>
  </si>
  <si>
    <t>Přesun hmot pro vnitřní kanalizaci, výšky do 12 m</t>
  </si>
  <si>
    <t>722172332R00</t>
  </si>
  <si>
    <t>Potrubí z PPR, teplá, D 25x4,2 mm, včetně tvarovek a montáže</t>
  </si>
  <si>
    <t>722172312R00</t>
  </si>
  <si>
    <t>Potrubí z PPR, studená, D 25x3,5 mm, včetně tvarovek a montáže</t>
  </si>
  <si>
    <t>722181242RT8</t>
  </si>
  <si>
    <t>Izolace návleková tl. stěny 9 mm, vnitřní průměr 25 mm</t>
  </si>
  <si>
    <t>722290234R00</t>
  </si>
  <si>
    <t xml:space="preserve">Proplach a dezinfekce vodovod.potrubí </t>
  </si>
  <si>
    <t>722280109R00</t>
  </si>
  <si>
    <t>Tlaková zkouška vodovodního potrubí</t>
  </si>
  <si>
    <t>722.R1</t>
  </si>
  <si>
    <t>Kotevní prvky pro vodovod</t>
  </si>
  <si>
    <t>722.R2</t>
  </si>
  <si>
    <t>Napojení na stávající rozvod vody v objektu, tavrovka, vyřezání</t>
  </si>
  <si>
    <t>998722102R00</t>
  </si>
  <si>
    <t>Přesun hmot pro vnitřní vodovod</t>
  </si>
  <si>
    <t>722254110R00</t>
  </si>
  <si>
    <t>Demontáž hydrantových skříní</t>
  </si>
  <si>
    <t>722254111R00</t>
  </si>
  <si>
    <t>Montáž hydrantové skříně s výzbrojí</t>
  </si>
  <si>
    <t>722254201R00</t>
  </si>
  <si>
    <t>Hydrantový systém, box s plnými dveřmi</t>
  </si>
  <si>
    <t>72529A</t>
  </si>
  <si>
    <t>Madlo pevné 900 mm, invalidní program</t>
  </si>
  <si>
    <t>A	NÁSTĚNNÉ PEVNÉ MADLO	-VE VÝŠCE 800mm</t>
  </si>
  <si>
    <t>POP</t>
  </si>
  <si>
    <t>72529B,D</t>
  </si>
  <si>
    <t>Madlo sklopné s držákem toaletního papíru, 800 mm, invalidní program</t>
  </si>
  <si>
    <t>B	SKLOPNÉ MADLO	-VE VÝŠCE 800mm</t>
  </si>
  <si>
    <t>72529C1</t>
  </si>
  <si>
    <t>Oddálené ovládání pneumatické podomítkové, splachování</t>
  </si>
  <si>
    <t>ks</t>
  </si>
  <si>
    <t>Oddálené ovládání, pneumatické, kulaté, pro 2 množství splachování, pro splachovací nádržku, tlačítko pod omítku</t>
  </si>
  <si>
    <t>72529O</t>
  </si>
  <si>
    <t>Madlo pevné svislé 500 mm, invalidní program</t>
  </si>
  <si>
    <t>O 	SVISLÉ MADLO U UMYVADLA</t>
  </si>
  <si>
    <t>725 29-J</t>
  </si>
  <si>
    <t>Zásobník nerez na papírové ručníky + koš, invalidní program</t>
  </si>
  <si>
    <t>POL3_0</t>
  </si>
  <si>
    <t>75 29-K</t>
  </si>
  <si>
    <t>Věšák na šaty, výška 1200mm, invalidní program</t>
  </si>
  <si>
    <t>72529F</t>
  </si>
  <si>
    <t>Záchodový kartáč</t>
  </si>
  <si>
    <t>72529G</t>
  </si>
  <si>
    <t>Zásobník na tekuté mýdlo</t>
  </si>
  <si>
    <t>72529H</t>
  </si>
  <si>
    <t>Odkládací police, 400/200 mm, na konzole, vč. montáže</t>
  </si>
  <si>
    <t>72529I</t>
  </si>
  <si>
    <t>Odpadkový koš, nerez, invalidní program, automat. otevírání</t>
  </si>
  <si>
    <t>725 29-M</t>
  </si>
  <si>
    <t>Zrcadlo 40x60 cm, dolní hrana 90 cm, invalidní program</t>
  </si>
  <si>
    <t>642346124RE</t>
  </si>
  <si>
    <t>Klozet kombi, splachovač 1,2m , 360x670x450 mm, invalidní program</t>
  </si>
  <si>
    <t>725823111RT1</t>
  </si>
  <si>
    <t>Baterie umyvadlová stoján. ruční, bez otvír.odpadu, standardní, invalidní program</t>
  </si>
  <si>
    <t>725017182R00</t>
  </si>
  <si>
    <t>Umyvadlo na šrouby 60 x 47 cm, bílé, invalidní program</t>
  </si>
  <si>
    <t>72529</t>
  </si>
  <si>
    <t>Montáž veškerých prvků invalidního programu, včetně kotevních a spojovacích prvků</t>
  </si>
  <si>
    <t>358138</t>
  </si>
  <si>
    <t>Signalizace nouzového volání u WC a u podlahy, invalidní program</t>
  </si>
  <si>
    <t>Signalizace bude napojena do prostoru chodby.</t>
  </si>
  <si>
    <t>725-R1</t>
  </si>
  <si>
    <t>Sušák na ruce, včetně napojení na elektro, montáže</t>
  </si>
  <si>
    <t>Osoušeč rukou s rychlostí proudění vzduchu 396 km / h. Přední kryt z lakované nerezové oceli, zadní panel z plastu</t>
  </si>
  <si>
    <t>bude upřesněno provozovatelem školy</t>
  </si>
  <si>
    <t>54914621R</t>
  </si>
  <si>
    <t>Dveřní kování  klíč Cr, invalidní program</t>
  </si>
  <si>
    <t>61161804R</t>
  </si>
  <si>
    <t>Dveře vnitřní hladké plné 1kř. 900/1970, dle výběru investora, pro montáž madla, invalid.</t>
  </si>
  <si>
    <t>767681210R00</t>
  </si>
  <si>
    <t xml:space="preserve">Montáž zárubní ocelových 1 křídlových </t>
  </si>
  <si>
    <t>55330371R</t>
  </si>
  <si>
    <t>Zárubeň ocelová rozměr 900 x 1970 mm L/P</t>
  </si>
  <si>
    <t>998767101R00</t>
  </si>
  <si>
    <t>Přesun hmot pro zámečnické konstr.</t>
  </si>
  <si>
    <t>771101210R00</t>
  </si>
  <si>
    <t>Penetrace podkladu pod dlažby</t>
  </si>
  <si>
    <t>771575101R00</t>
  </si>
  <si>
    <t>Montáž podlah z dlažby keramické do tmele</t>
  </si>
  <si>
    <t>59764206</t>
  </si>
  <si>
    <t>Dlažba dle výběru investora</t>
  </si>
  <si>
    <t>4,046*1,1</t>
  </si>
  <si>
    <t>771579790R00</t>
  </si>
  <si>
    <t>Příplatek za diagonální kladení</t>
  </si>
  <si>
    <t>771101141R00</t>
  </si>
  <si>
    <t>Hydroizolační stěrka jednovrstvá</t>
  </si>
  <si>
    <t>771249111R00</t>
  </si>
  <si>
    <t>Řezání dlaždic. diamant. kotoučem tl. 22 mm</t>
  </si>
  <si>
    <t>998771101R00</t>
  </si>
  <si>
    <t>Přesun hmot pro podlahy z dlaždic</t>
  </si>
  <si>
    <t>773994000R00</t>
  </si>
  <si>
    <t>Řezání spár v teracové podlaze tloušťky do 30 mm</t>
  </si>
  <si>
    <t>2,38+1,70</t>
  </si>
  <si>
    <t>781101210R00</t>
  </si>
  <si>
    <t xml:space="preserve">Penetrace podkladu pod obklady </t>
  </si>
  <si>
    <t>2,0*2*(2,38+1,70)-0,9*1,97</t>
  </si>
  <si>
    <t>781101111R00</t>
  </si>
  <si>
    <t>Vyrovnání podkladu maltou ze SMS tl. do 7 mm</t>
  </si>
  <si>
    <t>781415011R00</t>
  </si>
  <si>
    <t>Montáž obkladů stěn do tmele, včetně lišt</t>
  </si>
  <si>
    <t>597813</t>
  </si>
  <si>
    <t>Obkládačka, dle výběru investora</t>
  </si>
  <si>
    <t>1,1*14,547</t>
  </si>
  <si>
    <t>781419706R00</t>
  </si>
  <si>
    <t>Příplatek za spárovací vodotěsnou hmotu - plošně</t>
  </si>
  <si>
    <t>998781101R00</t>
  </si>
  <si>
    <t>Přesun hmot pro obklady keramické</t>
  </si>
  <si>
    <t>784402801R00</t>
  </si>
  <si>
    <t>Odstranění malby oškrábáním v místnosti H do 3,8 m</t>
  </si>
  <si>
    <t>3,35*(2,38+1,70)</t>
  </si>
  <si>
    <t>784011111R00</t>
  </si>
  <si>
    <t>Oprášení/ometení podkladu</t>
  </si>
  <si>
    <t>784011222RT2</t>
  </si>
  <si>
    <t>Zakrytí podlah, včetně odstranění, včetně papírové lepenky</t>
  </si>
  <si>
    <t>784011121R00</t>
  </si>
  <si>
    <t>Broušení štuků a nových omítek</t>
  </si>
  <si>
    <t>784011211RT2</t>
  </si>
  <si>
    <t>Olepování vnitřních ploch, včetně maskovací pásky šířky 30 mm</t>
  </si>
  <si>
    <t>784191101R00</t>
  </si>
  <si>
    <t>Penetrace podkladu univerzální Primalex 1x, stěny</t>
  </si>
  <si>
    <t>3,35*2,48+2,89*1,80</t>
  </si>
  <si>
    <t>Penetrace podkladu univerzální Primalex 1x, strop</t>
  </si>
  <si>
    <t>784195412R00</t>
  </si>
  <si>
    <t>Malba Primalex Polar, bílá, bez penetrace, 2 x, stěny</t>
  </si>
  <si>
    <t>Malba Primalex Polar, bílá, bez penetrace, 2 x, strop</t>
  </si>
  <si>
    <t>21020</t>
  </si>
  <si>
    <t xml:space="preserve">Demontáž elektro- osvětlení, vypínač </t>
  </si>
  <si>
    <t>21029</t>
  </si>
  <si>
    <t>Montáž elektro, kabel rozvod, osvětl. LED, vypínač, zásuvka, dle výběru investora</t>
  </si>
  <si>
    <t>21030</t>
  </si>
  <si>
    <t>Montáž signalizace, kabel rozvod, drážky, zapravení</t>
  </si>
  <si>
    <t/>
  </si>
  <si>
    <t>752517501RT4</t>
  </si>
  <si>
    <t>Montáž jednotky rekuperační lokální, do stěny, průtok vzduchu do 50 m3/hod, včetně dodávky jednotky HR30W Regulus</t>
  </si>
  <si>
    <t>Sada pro nouzovou signalizaci slouží k přivolání pomoci tělesně postiženým, (podle vyhlášky č. 398/2009 Sb. o bezbariérovém užívání staveb).</t>
  </si>
  <si>
    <t>Stiskem nouzového signálního tlačítka nebo zatažením za šňůru dojde k aktivaci alarmu – kontrolní modul vydává nepřetržitý akustický signál a současně bliká výstražné světlo. Rozsvícená LED dioda zabudovaná v nouzovém tlačítku (tzv. uklidňovací světlo) informuje postiženého, že jeho nouzové volání bylo zaregistrováno a pomoc je na cestě. Stiskem resetovacího tlačítka se zruší akustická i optická signalizace a rovněž zhasne uklidňovací světlo.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</si>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</sst>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4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8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8" fillId="0" borderId="6" xfId="0" applyFont="1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6" fillId="3" borderId="3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6" fillId="3" borderId="35" xfId="0" applyFont="1" applyFill="1" applyBorder="1" applyAlignment="1">
      <alignment horizontal="center" vertical="center" wrapText="1"/>
    </xf>
    <xf numFmtId="0" fontId="16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20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3" xfId="0" applyFont="1" applyBorder="1" applyAlignment="1">
      <alignment vertical="top" shrinkToFit="1"/>
    </xf>
    <xf numFmtId="0" fontId="17" fillId="0" borderId="26" xfId="0" applyFont="1" applyBorder="1" applyAlignment="1">
      <alignment vertical="top" shrinkToFit="1"/>
    </xf>
    <xf numFmtId="0" fontId="18" fillId="0" borderId="33" xfId="0" applyNumberFormat="1" applyFont="1" applyBorder="1" applyAlignment="1">
      <alignment vertical="top" wrapText="1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0" fontId="19" fillId="0" borderId="0" xfId="0" applyNumberFormat="1" applyFont="1" applyBorder="1" applyAlignment="1">
      <alignment vertical="top" wrapText="1" shrinkToFit="1"/>
    </xf>
    <xf numFmtId="174" fontId="17" fillId="0" borderId="33" xfId="0" applyNumberFormat="1" applyFont="1" applyBorder="1" applyAlignment="1">
      <alignment vertical="top" shrinkToFit="1"/>
    </xf>
    <xf numFmtId="174" fontId="18" fillId="0" borderId="33" xfId="0" applyNumberFormat="1" applyFont="1" applyBorder="1" applyAlignment="1">
      <alignment vertical="top" wrapText="1" shrinkToFit="1"/>
    </xf>
    <xf numFmtId="174" fontId="0" fillId="3" borderId="39" xfId="0" applyNumberFormat="1" applyFill="1" applyBorder="1" applyAlignment="1">
      <alignment vertical="top" shrinkToFit="1"/>
    </xf>
    <xf numFmtId="174" fontId="19" fillId="0" borderId="0" xfId="0" applyNumberFormat="1" applyFont="1" applyBorder="1" applyAlignment="1">
      <alignment vertical="top" wrapText="1" shrinkToFit="1"/>
    </xf>
    <xf numFmtId="4" fontId="17" fillId="4" borderId="33" xfId="0" applyNumberFormat="1" applyFont="1" applyFill="1" applyBorder="1" applyAlignment="1" applyProtection="1">
      <alignment vertical="top" shrinkToFit="1"/>
      <protection locked="0"/>
    </xf>
    <xf numFmtId="4" fontId="17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4" fontId="19" fillId="0" borderId="0" xfId="0" applyNumberFormat="1" applyFont="1" applyBorder="1" applyAlignment="1">
      <alignment vertical="top" wrapText="1" shrinkToFit="1"/>
    </xf>
    <xf numFmtId="4" fontId="19" fillId="0" borderId="34" xfId="0" applyNumberFormat="1" applyFont="1" applyBorder="1" applyAlignment="1">
      <alignment vertical="top" wrapText="1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17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7" fillId="0" borderId="39" xfId="0" applyFont="1" applyBorder="1" applyAlignment="1">
      <alignment vertical="top" shrinkToFit="1"/>
    </xf>
    <xf numFmtId="174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0" fontId="17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7" fillId="0" borderId="33" xfId="0" applyNumberFormat="1" applyFont="1" applyBorder="1" applyAlignment="1">
      <alignment horizontal="left" vertical="top" wrapText="1"/>
    </xf>
    <xf numFmtId="0" fontId="18" fillId="0" borderId="33" xfId="0" quotePrefix="1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9" fillId="0" borderId="26" xfId="0" applyNumberFormat="1" applyFont="1" applyBorder="1" applyAlignment="1">
      <alignment horizontal="left" vertical="top" wrapText="1"/>
    </xf>
    <xf numFmtId="0" fontId="17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1B64FAE7-FDCF-473E-89EA-EF5CABF3F1F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A2E52-646D-4D6B-93FB-A236D9608B02}">
  <dimension ref="A1:G2"/>
  <sheetViews>
    <sheetView workbookViewId="0">
      <selection activeCell="E19" sqref="E19"/>
    </sheetView>
  </sheetViews>
  <sheetFormatPr defaultRowHeight="12.75" x14ac:dyDescent="0.2"/>
  <sheetData>
    <row r="1" spans="1:7" x14ac:dyDescent="0.2">
      <c r="A1" s="35" t="s">
        <v>38</v>
      </c>
    </row>
    <row r="2" spans="1:7" ht="57.75" customHeight="1" x14ac:dyDescent="0.2">
      <c r="A2" s="78" t="s">
        <v>39</v>
      </c>
      <c r="B2" s="78"/>
      <c r="C2" s="78"/>
      <c r="D2" s="78"/>
      <c r="E2" s="78"/>
      <c r="F2" s="78"/>
      <c r="G2" s="7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926F1-243B-4C3C-A440-4BDD8490F8A7}">
  <sheetPr codeName="List5112">
    <tabColor rgb="FF66FF66"/>
  </sheetPr>
  <dimension ref="A1:AZ75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  <col min="52" max="52" width="93.140625" customWidth="1"/>
  </cols>
  <sheetData>
    <row r="1" spans="1:15" ht="33.75" customHeight="1" x14ac:dyDescent="0.2">
      <c r="A1" s="71" t="s">
        <v>36</v>
      </c>
      <c r="B1" s="91" t="s">
        <v>42</v>
      </c>
      <c r="C1" s="92"/>
      <c r="D1" s="92"/>
      <c r="E1" s="92"/>
      <c r="F1" s="92"/>
      <c r="G1" s="92"/>
      <c r="H1" s="92"/>
      <c r="I1" s="92"/>
      <c r="J1" s="93"/>
    </row>
    <row r="2" spans="1:15" ht="23.25" customHeight="1" x14ac:dyDescent="0.2">
      <c r="A2" s="4"/>
      <c r="B2" s="105" t="s">
        <v>40</v>
      </c>
      <c r="C2" s="106"/>
      <c r="D2" s="107" t="s">
        <v>46</v>
      </c>
      <c r="E2" s="108"/>
      <c r="F2" s="108"/>
      <c r="G2" s="108"/>
      <c r="H2" s="108"/>
      <c r="I2" s="108"/>
      <c r="J2" s="109"/>
      <c r="O2" s="2"/>
    </row>
    <row r="3" spans="1:15" ht="23.25" customHeight="1" x14ac:dyDescent="0.2">
      <c r="A3" s="4"/>
      <c r="B3" s="110" t="s">
        <v>45</v>
      </c>
      <c r="C3" s="111"/>
      <c r="D3" s="112" t="s">
        <v>43</v>
      </c>
      <c r="E3" s="113"/>
      <c r="F3" s="113"/>
      <c r="G3" s="113"/>
      <c r="H3" s="113"/>
      <c r="I3" s="113"/>
      <c r="J3" s="114"/>
    </row>
    <row r="4" spans="1:15" ht="23.25" hidden="1" customHeight="1" x14ac:dyDescent="0.2">
      <c r="A4" s="4"/>
      <c r="B4" s="115" t="s">
        <v>44</v>
      </c>
      <c r="C4" s="116"/>
      <c r="D4" s="117"/>
      <c r="E4" s="117"/>
      <c r="F4" s="118"/>
      <c r="G4" s="119"/>
      <c r="H4" s="118"/>
      <c r="I4" s="119"/>
      <c r="J4" s="120"/>
    </row>
    <row r="5" spans="1:15" ht="24" customHeight="1" x14ac:dyDescent="0.2">
      <c r="A5" s="4"/>
      <c r="B5" s="45" t="s">
        <v>21</v>
      </c>
      <c r="C5" s="5"/>
      <c r="D5" s="121" t="s">
        <v>47</v>
      </c>
      <c r="E5" s="25"/>
      <c r="F5" s="25"/>
      <c r="G5" s="25"/>
      <c r="H5" s="27" t="s">
        <v>33</v>
      </c>
      <c r="I5" s="121" t="s">
        <v>51</v>
      </c>
      <c r="J5" s="11"/>
    </row>
    <row r="6" spans="1:15" ht="15.75" customHeight="1" x14ac:dyDescent="0.2">
      <c r="A6" s="4"/>
      <c r="B6" s="39"/>
      <c r="C6" s="25"/>
      <c r="D6" s="121" t="s">
        <v>48</v>
      </c>
      <c r="E6" s="25"/>
      <c r="F6" s="25"/>
      <c r="G6" s="25"/>
      <c r="H6" s="27" t="s">
        <v>34</v>
      </c>
      <c r="I6" s="121"/>
      <c r="J6" s="11"/>
    </row>
    <row r="7" spans="1:15" ht="15.75" customHeight="1" x14ac:dyDescent="0.2">
      <c r="A7" s="4"/>
      <c r="B7" s="40"/>
      <c r="C7" s="122" t="s">
        <v>50</v>
      </c>
      <c r="D7" s="104" t="s">
        <v>49</v>
      </c>
      <c r="E7" s="32"/>
      <c r="F7" s="32"/>
      <c r="G7" s="32"/>
      <c r="H7" s="34"/>
      <c r="I7" s="32"/>
      <c r="J7" s="49"/>
    </row>
    <row r="8" spans="1:15" ht="24" hidden="1" customHeight="1" x14ac:dyDescent="0.2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2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2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">
      <c r="A11" s="4"/>
      <c r="B11" s="45" t="s">
        <v>18</v>
      </c>
      <c r="C11" s="5"/>
      <c r="D11" s="123" t="s">
        <v>52</v>
      </c>
      <c r="E11" s="123"/>
      <c r="F11" s="123"/>
      <c r="G11" s="123"/>
      <c r="H11" s="27" t="s">
        <v>33</v>
      </c>
      <c r="I11" s="127" t="s">
        <v>56</v>
      </c>
      <c r="J11" s="11"/>
    </row>
    <row r="12" spans="1:15" ht="15.75" customHeight="1" x14ac:dyDescent="0.2">
      <c r="A12" s="4"/>
      <c r="B12" s="39"/>
      <c r="C12" s="25"/>
      <c r="D12" s="124" t="s">
        <v>53</v>
      </c>
      <c r="E12" s="124"/>
      <c r="F12" s="124"/>
      <c r="G12" s="124"/>
      <c r="H12" s="27" t="s">
        <v>34</v>
      </c>
      <c r="I12" s="127" t="s">
        <v>57</v>
      </c>
      <c r="J12" s="11"/>
    </row>
    <row r="13" spans="1:15" ht="15.75" customHeight="1" x14ac:dyDescent="0.2">
      <c r="A13" s="4"/>
      <c r="B13" s="40"/>
      <c r="C13" s="126" t="s">
        <v>55</v>
      </c>
      <c r="D13" s="125" t="s">
        <v>54</v>
      </c>
      <c r="E13" s="125"/>
      <c r="F13" s="125"/>
      <c r="G13" s="125"/>
      <c r="H13" s="28"/>
      <c r="I13" s="32"/>
      <c r="J13" s="49"/>
    </row>
    <row r="14" spans="1:15" ht="24" hidden="1" customHeight="1" x14ac:dyDescent="0.2">
      <c r="A14" s="4"/>
      <c r="B14" s="64" t="s">
        <v>20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2">
      <c r="A15" s="4"/>
      <c r="B15" s="50" t="s">
        <v>31</v>
      </c>
      <c r="C15" s="70"/>
      <c r="D15" s="51"/>
      <c r="E15" s="83"/>
      <c r="F15" s="83"/>
      <c r="G15" s="98"/>
      <c r="H15" s="98"/>
      <c r="I15" s="98" t="s">
        <v>28</v>
      </c>
      <c r="J15" s="99"/>
    </row>
    <row r="16" spans="1:15" ht="23.25" customHeight="1" x14ac:dyDescent="0.2">
      <c r="A16" s="194" t="s">
        <v>23</v>
      </c>
      <c r="B16" s="195" t="s">
        <v>23</v>
      </c>
      <c r="C16" s="56"/>
      <c r="D16" s="57"/>
      <c r="E16" s="80"/>
      <c r="F16" s="81"/>
      <c r="G16" s="80"/>
      <c r="H16" s="81"/>
      <c r="I16" s="80">
        <f>SUMIF(F52:F71,A16,I52:I71)+SUMIF(F52:F71,"PSU",I52:I71)</f>
        <v>0</v>
      </c>
      <c r="J16" s="82"/>
    </row>
    <row r="17" spans="1:10" ht="23.25" customHeight="1" x14ac:dyDescent="0.2">
      <c r="A17" s="194" t="s">
        <v>24</v>
      </c>
      <c r="B17" s="195" t="s">
        <v>24</v>
      </c>
      <c r="C17" s="56"/>
      <c r="D17" s="57"/>
      <c r="E17" s="80"/>
      <c r="F17" s="81"/>
      <c r="G17" s="80"/>
      <c r="H17" s="81"/>
      <c r="I17" s="80">
        <f>SUMIF(F52:F71,A17,I52:I71)</f>
        <v>0</v>
      </c>
      <c r="J17" s="82"/>
    </row>
    <row r="18" spans="1:10" ht="23.25" customHeight="1" x14ac:dyDescent="0.2">
      <c r="A18" s="194" t="s">
        <v>25</v>
      </c>
      <c r="B18" s="195" t="s">
        <v>25</v>
      </c>
      <c r="C18" s="56"/>
      <c r="D18" s="57"/>
      <c r="E18" s="80"/>
      <c r="F18" s="81"/>
      <c r="G18" s="80"/>
      <c r="H18" s="81"/>
      <c r="I18" s="80">
        <f>SUMIF(F52:F71,A18,I52:I71)</f>
        <v>0</v>
      </c>
      <c r="J18" s="82"/>
    </row>
    <row r="19" spans="1:10" ht="23.25" customHeight="1" x14ac:dyDescent="0.2">
      <c r="A19" s="194" t="s">
        <v>107</v>
      </c>
      <c r="B19" s="195" t="s">
        <v>26</v>
      </c>
      <c r="C19" s="56"/>
      <c r="D19" s="57"/>
      <c r="E19" s="80"/>
      <c r="F19" s="81"/>
      <c r="G19" s="80"/>
      <c r="H19" s="81"/>
      <c r="I19" s="80">
        <f>SUMIF(F52:F71,A19,I52:I71)</f>
        <v>0</v>
      </c>
      <c r="J19" s="82"/>
    </row>
    <row r="20" spans="1:10" ht="23.25" customHeight="1" x14ac:dyDescent="0.2">
      <c r="A20" s="194" t="s">
        <v>108</v>
      </c>
      <c r="B20" s="195" t="s">
        <v>27</v>
      </c>
      <c r="C20" s="56"/>
      <c r="D20" s="57"/>
      <c r="E20" s="80"/>
      <c r="F20" s="81"/>
      <c r="G20" s="80"/>
      <c r="H20" s="81"/>
      <c r="I20" s="80">
        <f>SUMIF(F52:F71,A20,I52:I71)</f>
        <v>0</v>
      </c>
      <c r="J20" s="82"/>
    </row>
    <row r="21" spans="1:10" ht="23.25" customHeight="1" x14ac:dyDescent="0.2">
      <c r="A21" s="4"/>
      <c r="B21" s="72" t="s">
        <v>28</v>
      </c>
      <c r="C21" s="73"/>
      <c r="D21" s="74"/>
      <c r="E21" s="89"/>
      <c r="F21" s="97"/>
      <c r="G21" s="89"/>
      <c r="H21" s="97"/>
      <c r="I21" s="89">
        <f>SUM(I16:J20)</f>
        <v>0</v>
      </c>
      <c r="J21" s="90"/>
    </row>
    <row r="22" spans="1:10" ht="33" customHeight="1" x14ac:dyDescent="0.2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">
      <c r="A23" s="4"/>
      <c r="B23" s="55" t="s">
        <v>11</v>
      </c>
      <c r="C23" s="56"/>
      <c r="D23" s="57"/>
      <c r="E23" s="58">
        <v>12</v>
      </c>
      <c r="F23" s="59" t="s">
        <v>0</v>
      </c>
      <c r="G23" s="87">
        <f>ZakladDPHSniVypocet</f>
        <v>0</v>
      </c>
      <c r="H23" s="88"/>
      <c r="I23" s="88"/>
      <c r="J23" s="60" t="str">
        <f t="shared" ref="J23:J28" si="0">Mena</f>
        <v>CZK</v>
      </c>
    </row>
    <row r="24" spans="1:10" ht="23.25" customHeight="1" x14ac:dyDescent="0.2">
      <c r="A24" s="4"/>
      <c r="B24" s="55" t="s">
        <v>12</v>
      </c>
      <c r="C24" s="56"/>
      <c r="D24" s="57"/>
      <c r="E24" s="58">
        <f>SazbaDPH1</f>
        <v>12</v>
      </c>
      <c r="F24" s="59" t="s">
        <v>0</v>
      </c>
      <c r="G24" s="85">
        <f>ZakladDPHSni*SazbaDPH1/100</f>
        <v>0</v>
      </c>
      <c r="H24" s="86"/>
      <c r="I24" s="86"/>
      <c r="J24" s="60" t="str">
        <f t="shared" si="0"/>
        <v>CZK</v>
      </c>
    </row>
    <row r="25" spans="1:10" ht="23.25" customHeight="1" x14ac:dyDescent="0.2">
      <c r="A25" s="4"/>
      <c r="B25" s="55" t="s">
        <v>13</v>
      </c>
      <c r="C25" s="56"/>
      <c r="D25" s="57"/>
      <c r="E25" s="58">
        <v>21</v>
      </c>
      <c r="F25" s="59" t="s">
        <v>0</v>
      </c>
      <c r="G25" s="87">
        <f>ZakladDPHZaklVypocet</f>
        <v>0</v>
      </c>
      <c r="H25" s="88"/>
      <c r="I25" s="88"/>
      <c r="J25" s="60" t="str">
        <f t="shared" si="0"/>
        <v>CZK</v>
      </c>
    </row>
    <row r="26" spans="1:10" ht="23.25" customHeight="1" x14ac:dyDescent="0.2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94">
        <f>ZakladDPHZakl*SazbaDPH2/100</f>
        <v>0</v>
      </c>
      <c r="H26" s="95"/>
      <c r="I26" s="95"/>
      <c r="J26" s="54" t="str">
        <f t="shared" si="0"/>
        <v>CZK</v>
      </c>
    </row>
    <row r="27" spans="1:10" ht="23.25" customHeight="1" thickBot="1" x14ac:dyDescent="0.25">
      <c r="A27" s="4"/>
      <c r="B27" s="46" t="s">
        <v>4</v>
      </c>
      <c r="C27" s="20"/>
      <c r="D27" s="23"/>
      <c r="E27" s="20"/>
      <c r="F27" s="21"/>
      <c r="G27" s="96">
        <f>0</f>
        <v>0</v>
      </c>
      <c r="H27" s="96"/>
      <c r="I27" s="96"/>
      <c r="J27" s="61" t="str">
        <f t="shared" si="0"/>
        <v>CZK</v>
      </c>
    </row>
    <row r="28" spans="1:10" ht="27.75" hidden="1" customHeight="1" thickBot="1" x14ac:dyDescent="0.25">
      <c r="A28" s="4"/>
      <c r="B28" s="151" t="s">
        <v>22</v>
      </c>
      <c r="C28" s="152"/>
      <c r="D28" s="152"/>
      <c r="E28" s="153"/>
      <c r="F28" s="154"/>
      <c r="G28" s="155">
        <f>ZakladDPHSniVypocet+ZakladDPHZaklVypocet</f>
        <v>0</v>
      </c>
      <c r="H28" s="155"/>
      <c r="I28" s="155"/>
      <c r="J28" s="156" t="str">
        <f t="shared" si="0"/>
        <v>CZK</v>
      </c>
    </row>
    <row r="29" spans="1:10" ht="27.75" customHeight="1" thickBot="1" x14ac:dyDescent="0.25">
      <c r="A29" s="4"/>
      <c r="B29" s="151" t="s">
        <v>35</v>
      </c>
      <c r="C29" s="157"/>
      <c r="D29" s="157"/>
      <c r="E29" s="157"/>
      <c r="F29" s="157"/>
      <c r="G29" s="158">
        <f>ZakladDPHSni+DPHSni+ZakladDPHZakl+DPHZakl+Zaokrouhleni</f>
        <v>0</v>
      </c>
      <c r="H29" s="158"/>
      <c r="I29" s="158"/>
      <c r="J29" s="159" t="s">
        <v>60</v>
      </c>
    </row>
    <row r="30" spans="1:10" ht="12.75" customHeight="1" x14ac:dyDescent="0.2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">
      <c r="A32" s="4"/>
      <c r="B32" s="24"/>
      <c r="C32" s="19" t="s">
        <v>10</v>
      </c>
      <c r="D32" s="37"/>
      <c r="E32" s="37"/>
      <c r="F32" s="19" t="s">
        <v>9</v>
      </c>
      <c r="G32" s="37"/>
      <c r="H32" s="38">
        <f ca="1">TODAY()</f>
        <v>46045</v>
      </c>
      <c r="I32" s="37"/>
      <c r="J32" s="12"/>
    </row>
    <row r="33" spans="1:52" ht="47.25" customHeight="1" x14ac:dyDescent="0.2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52" s="35" customFormat="1" ht="18.75" customHeight="1" x14ac:dyDescent="0.2">
      <c r="A34" s="29"/>
      <c r="B34" s="29"/>
      <c r="C34" s="30"/>
      <c r="D34" s="79"/>
      <c r="E34" s="79"/>
      <c r="F34" s="30"/>
      <c r="G34" s="79"/>
      <c r="H34" s="79"/>
      <c r="I34" s="79"/>
      <c r="J34" s="36"/>
    </row>
    <row r="35" spans="1:52" ht="12.75" customHeight="1" x14ac:dyDescent="0.2">
      <c r="A35" s="4"/>
      <c r="B35" s="4"/>
      <c r="C35" s="5"/>
      <c r="D35" s="84" t="s">
        <v>2</v>
      </c>
      <c r="E35" s="84"/>
      <c r="F35" s="5"/>
      <c r="G35" s="43"/>
      <c r="H35" s="13" t="s">
        <v>3</v>
      </c>
      <c r="I35" s="43"/>
      <c r="J35" s="12"/>
    </row>
    <row r="36" spans="1:52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52" ht="27" hidden="1" customHeight="1" x14ac:dyDescent="0.25">
      <c r="B37" s="75" t="s">
        <v>15</v>
      </c>
      <c r="C37" s="3"/>
      <c r="D37" s="3"/>
      <c r="E37" s="3"/>
      <c r="F37" s="143"/>
      <c r="G37" s="143"/>
      <c r="H37" s="143"/>
      <c r="I37" s="143"/>
      <c r="J37" s="3"/>
    </row>
    <row r="38" spans="1:52" ht="25.5" hidden="1" customHeight="1" x14ac:dyDescent="0.2">
      <c r="A38" s="130" t="s">
        <v>37</v>
      </c>
      <c r="B38" s="132" t="s">
        <v>16</v>
      </c>
      <c r="C38" s="133" t="s">
        <v>5</v>
      </c>
      <c r="D38" s="134"/>
      <c r="E38" s="134"/>
      <c r="F38" s="144" t="str">
        <f>B23</f>
        <v>Základ pro sníženou DPH</v>
      </c>
      <c r="G38" s="144" t="str">
        <f>B25</f>
        <v>Základ pro základní DPH</v>
      </c>
      <c r="H38" s="145" t="s">
        <v>17</v>
      </c>
      <c r="I38" s="145" t="s">
        <v>1</v>
      </c>
      <c r="J38" s="135" t="s">
        <v>0</v>
      </c>
    </row>
    <row r="39" spans="1:52" ht="25.5" hidden="1" customHeight="1" x14ac:dyDescent="0.2">
      <c r="A39" s="130">
        <v>1</v>
      </c>
      <c r="B39" s="136" t="s">
        <v>58</v>
      </c>
      <c r="C39" s="137" t="s">
        <v>46</v>
      </c>
      <c r="D39" s="138"/>
      <c r="E39" s="138"/>
      <c r="F39" s="146">
        <f>'Rozpočet Pol'!AC170</f>
        <v>0</v>
      </c>
      <c r="G39" s="147">
        <f>'Rozpočet Pol'!AD170</f>
        <v>0</v>
      </c>
      <c r="H39" s="148">
        <f>(F39*SazbaDPH1/100)+(G39*SazbaDPH2/100)</f>
        <v>0</v>
      </c>
      <c r="I39" s="148">
        <f>F39+G39+H39</f>
        <v>0</v>
      </c>
      <c r="J39" s="139" t="str">
        <f>IF(_xlfn.SINGLE(CenaCelkemVypocet)=0,"",I39/_xlfn.SINGLE(CenaCelkemVypocet)*100)</f>
        <v/>
      </c>
    </row>
    <row r="40" spans="1:52" ht="25.5" hidden="1" customHeight="1" x14ac:dyDescent="0.2">
      <c r="A40" s="130"/>
      <c r="B40" s="140" t="s">
        <v>59</v>
      </c>
      <c r="C40" s="141"/>
      <c r="D40" s="141"/>
      <c r="E40" s="142"/>
      <c r="F40" s="149">
        <f>SUMIF(A39:A39,"=1",F39:F39)</f>
        <v>0</v>
      </c>
      <c r="G40" s="150">
        <f>SUMIF(A39:A39,"=1",G39:G39)</f>
        <v>0</v>
      </c>
      <c r="H40" s="150">
        <f>SUMIF(A39:A39,"=1",H39:H39)</f>
        <v>0</v>
      </c>
      <c r="I40" s="150">
        <f>SUMIF(A39:A39,"=1",I39:I39)</f>
        <v>0</v>
      </c>
      <c r="J40" s="131">
        <f>SUMIF(A39:A39,"=1",J39:J39)</f>
        <v>0</v>
      </c>
    </row>
    <row r="42" spans="1:52" x14ac:dyDescent="0.2">
      <c r="B42" t="s">
        <v>61</v>
      </c>
    </row>
    <row r="43" spans="1:52" ht="25.5" x14ac:dyDescent="0.2">
      <c r="B43" s="161" t="s">
        <v>62</v>
      </c>
      <c r="C43" s="161"/>
      <c r="D43" s="161"/>
      <c r="E43" s="161"/>
      <c r="F43" s="161"/>
      <c r="G43" s="161"/>
      <c r="H43" s="161"/>
      <c r="I43" s="161"/>
      <c r="J43" s="161"/>
      <c r="AZ43" s="160" t="str">
        <f>B43</f>
        <v>Zpracováno z podkladů projektové dokumentace pro stavební povolení.		Položkové ceny jsou pouze orientační, dle cenových ukazatelů pro dané období, vztažené k obecnému výrobku, montáží a práci.</v>
      </c>
    </row>
    <row r="44" spans="1:52" x14ac:dyDescent="0.2">
      <c r="B44" s="161" t="s">
        <v>63</v>
      </c>
      <c r="C44" s="161"/>
      <c r="D44" s="161"/>
      <c r="E44" s="161"/>
      <c r="F44" s="161"/>
      <c r="G44" s="161"/>
      <c r="H44" s="161"/>
      <c r="I44" s="161"/>
      <c r="J44" s="161"/>
      <c r="AZ44" s="160" t="str">
        <f>B44</f>
        <v>Aktuální pokožkové ceny budou upřesněny na základě nabídky vybraného zhotovitele.</v>
      </c>
    </row>
    <row r="45" spans="1:52" ht="25.5" x14ac:dyDescent="0.2">
      <c r="B45" s="161" t="s">
        <v>64</v>
      </c>
      <c r="C45" s="161"/>
      <c r="D45" s="161"/>
      <c r="E45" s="161"/>
      <c r="F45" s="161"/>
      <c r="G45" s="161"/>
      <c r="H45" s="161"/>
      <c r="I45" s="161"/>
      <c r="J45" s="161"/>
      <c r="AZ45" s="160" t="str">
        <f>B45</f>
        <v>Zhotovitel si před vlastním naceněním ověří soulad s dodanou projektovou dokumentaci a výkazy výměr určených k nacenění.</v>
      </c>
    </row>
    <row r="46" spans="1:52" x14ac:dyDescent="0.2">
      <c r="B46" s="161" t="s">
        <v>65</v>
      </c>
      <c r="C46" s="161"/>
      <c r="D46" s="161"/>
      <c r="E46" s="161"/>
      <c r="F46" s="161"/>
      <c r="G46" s="161"/>
      <c r="H46" s="161"/>
      <c r="I46" s="161"/>
      <c r="J46" s="161"/>
      <c r="AZ46" s="160" t="str">
        <f>B46</f>
        <v>Položkový rozpočet je vypracován dle §2622 občanského zákoníku.</v>
      </c>
    </row>
    <row r="49" spans="1:10" ht="15.75" x14ac:dyDescent="0.25">
      <c r="B49" s="162" t="s">
        <v>66</v>
      </c>
    </row>
    <row r="51" spans="1:10" ht="25.5" customHeight="1" x14ac:dyDescent="0.2">
      <c r="A51" s="163"/>
      <c r="B51" s="169" t="s">
        <v>16</v>
      </c>
      <c r="C51" s="169" t="s">
        <v>5</v>
      </c>
      <c r="D51" s="170"/>
      <c r="E51" s="170"/>
      <c r="F51" s="173" t="s">
        <v>67</v>
      </c>
      <c r="G51" s="173"/>
      <c r="H51" s="173"/>
      <c r="I51" s="174" t="s">
        <v>28</v>
      </c>
      <c r="J51" s="174"/>
    </row>
    <row r="52" spans="1:10" ht="25.5" customHeight="1" x14ac:dyDescent="0.2">
      <c r="A52" s="164"/>
      <c r="B52" s="175" t="s">
        <v>68</v>
      </c>
      <c r="C52" s="176" t="s">
        <v>69</v>
      </c>
      <c r="D52" s="177"/>
      <c r="E52" s="177"/>
      <c r="F52" s="181" t="s">
        <v>23</v>
      </c>
      <c r="G52" s="182"/>
      <c r="H52" s="182"/>
      <c r="I52" s="183">
        <f>'Rozpočet Pol'!G8</f>
        <v>0</v>
      </c>
      <c r="J52" s="183"/>
    </row>
    <row r="53" spans="1:10" ht="25.5" customHeight="1" x14ac:dyDescent="0.2">
      <c r="A53" s="164"/>
      <c r="B53" s="167" t="s">
        <v>70</v>
      </c>
      <c r="C53" s="166" t="s">
        <v>71</v>
      </c>
      <c r="D53" s="168"/>
      <c r="E53" s="168"/>
      <c r="F53" s="184" t="s">
        <v>23</v>
      </c>
      <c r="G53" s="185"/>
      <c r="H53" s="185"/>
      <c r="I53" s="186">
        <f>'Rozpočet Pol'!G16</f>
        <v>0</v>
      </c>
      <c r="J53" s="186"/>
    </row>
    <row r="54" spans="1:10" ht="25.5" customHeight="1" x14ac:dyDescent="0.2">
      <c r="A54" s="164"/>
      <c r="B54" s="167" t="s">
        <v>72</v>
      </c>
      <c r="C54" s="166" t="s">
        <v>73</v>
      </c>
      <c r="D54" s="168"/>
      <c r="E54" s="168"/>
      <c r="F54" s="184" t="s">
        <v>23</v>
      </c>
      <c r="G54" s="185"/>
      <c r="H54" s="185"/>
      <c r="I54" s="186">
        <f>'Rozpočet Pol'!G18</f>
        <v>0</v>
      </c>
      <c r="J54" s="186"/>
    </row>
    <row r="55" spans="1:10" ht="25.5" customHeight="1" x14ac:dyDescent="0.2">
      <c r="A55" s="164"/>
      <c r="B55" s="167" t="s">
        <v>74</v>
      </c>
      <c r="C55" s="166" t="s">
        <v>75</v>
      </c>
      <c r="D55" s="168"/>
      <c r="E55" s="168"/>
      <c r="F55" s="184" t="s">
        <v>23</v>
      </c>
      <c r="G55" s="185"/>
      <c r="H55" s="185"/>
      <c r="I55" s="186">
        <f>'Rozpočet Pol'!G33</f>
        <v>0</v>
      </c>
      <c r="J55" s="186"/>
    </row>
    <row r="56" spans="1:10" ht="25.5" customHeight="1" x14ac:dyDescent="0.2">
      <c r="A56" s="164"/>
      <c r="B56" s="167" t="s">
        <v>76</v>
      </c>
      <c r="C56" s="166" t="s">
        <v>77</v>
      </c>
      <c r="D56" s="168"/>
      <c r="E56" s="168"/>
      <c r="F56" s="184" t="s">
        <v>23</v>
      </c>
      <c r="G56" s="185"/>
      <c r="H56" s="185"/>
      <c r="I56" s="186">
        <f>'Rozpočet Pol'!G36</f>
        <v>0</v>
      </c>
      <c r="J56" s="186"/>
    </row>
    <row r="57" spans="1:10" ht="25.5" customHeight="1" x14ac:dyDescent="0.2">
      <c r="A57" s="164"/>
      <c r="B57" s="167" t="s">
        <v>78</v>
      </c>
      <c r="C57" s="166" t="s">
        <v>79</v>
      </c>
      <c r="D57" s="168"/>
      <c r="E57" s="168"/>
      <c r="F57" s="184" t="s">
        <v>23</v>
      </c>
      <c r="G57" s="185"/>
      <c r="H57" s="185"/>
      <c r="I57" s="186">
        <f>'Rozpočet Pol'!G39</f>
        <v>0</v>
      </c>
      <c r="J57" s="186"/>
    </row>
    <row r="58" spans="1:10" ht="25.5" customHeight="1" x14ac:dyDescent="0.2">
      <c r="A58" s="164"/>
      <c r="B58" s="167" t="s">
        <v>80</v>
      </c>
      <c r="C58" s="166" t="s">
        <v>81</v>
      </c>
      <c r="D58" s="168"/>
      <c r="E58" s="168"/>
      <c r="F58" s="184" t="s">
        <v>23</v>
      </c>
      <c r="G58" s="185"/>
      <c r="H58" s="185"/>
      <c r="I58" s="186">
        <f>'Rozpočet Pol'!G42</f>
        <v>0</v>
      </c>
      <c r="J58" s="186"/>
    </row>
    <row r="59" spans="1:10" ht="25.5" customHeight="1" x14ac:dyDescent="0.2">
      <c r="A59" s="164"/>
      <c r="B59" s="167" t="s">
        <v>82</v>
      </c>
      <c r="C59" s="166" t="s">
        <v>83</v>
      </c>
      <c r="D59" s="168"/>
      <c r="E59" s="168"/>
      <c r="F59" s="184" t="s">
        <v>23</v>
      </c>
      <c r="G59" s="185"/>
      <c r="H59" s="185"/>
      <c r="I59" s="186">
        <f>'Rozpočet Pol'!G55</f>
        <v>0</v>
      </c>
      <c r="J59" s="186"/>
    </row>
    <row r="60" spans="1:10" ht="25.5" customHeight="1" x14ac:dyDescent="0.2">
      <c r="A60" s="164"/>
      <c r="B60" s="167" t="s">
        <v>84</v>
      </c>
      <c r="C60" s="166" t="s">
        <v>85</v>
      </c>
      <c r="D60" s="168"/>
      <c r="E60" s="168"/>
      <c r="F60" s="184" t="s">
        <v>23</v>
      </c>
      <c r="G60" s="185"/>
      <c r="H60" s="185"/>
      <c r="I60" s="186">
        <f>'Rozpočet Pol'!G68</f>
        <v>0</v>
      </c>
      <c r="J60" s="186"/>
    </row>
    <row r="61" spans="1:10" ht="25.5" customHeight="1" x14ac:dyDescent="0.2">
      <c r="A61" s="164"/>
      <c r="B61" s="167" t="s">
        <v>86</v>
      </c>
      <c r="C61" s="166" t="s">
        <v>87</v>
      </c>
      <c r="D61" s="168"/>
      <c r="E61" s="168"/>
      <c r="F61" s="184" t="s">
        <v>24</v>
      </c>
      <c r="G61" s="185"/>
      <c r="H61" s="185"/>
      <c r="I61" s="186">
        <f>'Rozpočet Pol'!G70</f>
        <v>0</v>
      </c>
      <c r="J61" s="186"/>
    </row>
    <row r="62" spans="1:10" ht="25.5" customHeight="1" x14ac:dyDescent="0.2">
      <c r="A62" s="164"/>
      <c r="B62" s="167" t="s">
        <v>88</v>
      </c>
      <c r="C62" s="166" t="s">
        <v>89</v>
      </c>
      <c r="D62" s="168"/>
      <c r="E62" s="168"/>
      <c r="F62" s="184" t="s">
        <v>24</v>
      </c>
      <c r="G62" s="185"/>
      <c r="H62" s="185"/>
      <c r="I62" s="186">
        <f>'Rozpočet Pol'!G79</f>
        <v>0</v>
      </c>
      <c r="J62" s="186"/>
    </row>
    <row r="63" spans="1:10" ht="25.5" customHeight="1" x14ac:dyDescent="0.2">
      <c r="A63" s="164"/>
      <c r="B63" s="167" t="s">
        <v>90</v>
      </c>
      <c r="C63" s="166" t="s">
        <v>91</v>
      </c>
      <c r="D63" s="168"/>
      <c r="E63" s="168"/>
      <c r="F63" s="184" t="s">
        <v>24</v>
      </c>
      <c r="G63" s="185"/>
      <c r="H63" s="185"/>
      <c r="I63" s="186">
        <f>'Rozpočet Pol'!G91</f>
        <v>0</v>
      </c>
      <c r="J63" s="186"/>
    </row>
    <row r="64" spans="1:10" ht="25.5" customHeight="1" x14ac:dyDescent="0.2">
      <c r="A64" s="164"/>
      <c r="B64" s="167" t="s">
        <v>92</v>
      </c>
      <c r="C64" s="166" t="s">
        <v>93</v>
      </c>
      <c r="D64" s="168"/>
      <c r="E64" s="168"/>
      <c r="F64" s="184" t="s">
        <v>24</v>
      </c>
      <c r="G64" s="185"/>
      <c r="H64" s="185"/>
      <c r="I64" s="186">
        <f>'Rozpočet Pol'!G118</f>
        <v>0</v>
      </c>
      <c r="J64" s="186"/>
    </row>
    <row r="65" spans="1:10" ht="25.5" customHeight="1" x14ac:dyDescent="0.2">
      <c r="A65" s="164"/>
      <c r="B65" s="167" t="s">
        <v>94</v>
      </c>
      <c r="C65" s="166" t="s">
        <v>95</v>
      </c>
      <c r="D65" s="168"/>
      <c r="E65" s="168"/>
      <c r="F65" s="184" t="s">
        <v>24</v>
      </c>
      <c r="G65" s="185"/>
      <c r="H65" s="185"/>
      <c r="I65" s="186">
        <f>'Rozpočet Pol'!G121</f>
        <v>0</v>
      </c>
      <c r="J65" s="186"/>
    </row>
    <row r="66" spans="1:10" ht="25.5" customHeight="1" x14ac:dyDescent="0.2">
      <c r="A66" s="164"/>
      <c r="B66" s="167" t="s">
        <v>96</v>
      </c>
      <c r="C66" s="166" t="s">
        <v>97</v>
      </c>
      <c r="D66" s="168"/>
      <c r="E66" s="168"/>
      <c r="F66" s="184" t="s">
        <v>24</v>
      </c>
      <c r="G66" s="185"/>
      <c r="H66" s="185"/>
      <c r="I66" s="186">
        <f>'Rozpočet Pol'!G125</f>
        <v>0</v>
      </c>
      <c r="J66" s="186"/>
    </row>
    <row r="67" spans="1:10" ht="25.5" customHeight="1" x14ac:dyDescent="0.2">
      <c r="A67" s="164"/>
      <c r="B67" s="167" t="s">
        <v>98</v>
      </c>
      <c r="C67" s="166" t="s">
        <v>99</v>
      </c>
      <c r="D67" s="168"/>
      <c r="E67" s="168"/>
      <c r="F67" s="184" t="s">
        <v>24</v>
      </c>
      <c r="G67" s="185"/>
      <c r="H67" s="185"/>
      <c r="I67" s="186">
        <f>'Rozpočet Pol'!G135</f>
        <v>0</v>
      </c>
      <c r="J67" s="186"/>
    </row>
    <row r="68" spans="1:10" ht="25.5" customHeight="1" x14ac:dyDescent="0.2">
      <c r="A68" s="164"/>
      <c r="B68" s="167" t="s">
        <v>100</v>
      </c>
      <c r="C68" s="166" t="s">
        <v>101</v>
      </c>
      <c r="D68" s="168"/>
      <c r="E68" s="168"/>
      <c r="F68" s="184" t="s">
        <v>24</v>
      </c>
      <c r="G68" s="185"/>
      <c r="H68" s="185"/>
      <c r="I68" s="186">
        <f>'Rozpočet Pol'!G138</f>
        <v>0</v>
      </c>
      <c r="J68" s="186"/>
    </row>
    <row r="69" spans="1:10" ht="25.5" customHeight="1" x14ac:dyDescent="0.2">
      <c r="A69" s="164"/>
      <c r="B69" s="167" t="s">
        <v>102</v>
      </c>
      <c r="C69" s="166" t="s">
        <v>103</v>
      </c>
      <c r="D69" s="168"/>
      <c r="E69" s="168"/>
      <c r="F69" s="184" t="s">
        <v>24</v>
      </c>
      <c r="G69" s="185"/>
      <c r="H69" s="185"/>
      <c r="I69" s="186">
        <f>'Rozpočet Pol'!G149</f>
        <v>0</v>
      </c>
      <c r="J69" s="186"/>
    </row>
    <row r="70" spans="1:10" ht="25.5" customHeight="1" x14ac:dyDescent="0.2">
      <c r="A70" s="164"/>
      <c r="B70" s="167" t="s">
        <v>104</v>
      </c>
      <c r="C70" s="166" t="s">
        <v>105</v>
      </c>
      <c r="D70" s="168"/>
      <c r="E70" s="168"/>
      <c r="F70" s="184" t="s">
        <v>25</v>
      </c>
      <c r="G70" s="185"/>
      <c r="H70" s="185"/>
      <c r="I70" s="186">
        <f>'Rozpočet Pol'!G163</f>
        <v>0</v>
      </c>
      <c r="J70" s="186"/>
    </row>
    <row r="71" spans="1:10" ht="25.5" customHeight="1" x14ac:dyDescent="0.2">
      <c r="A71" s="164"/>
      <c r="B71" s="178" t="s">
        <v>106</v>
      </c>
      <c r="C71" s="179"/>
      <c r="D71" s="180"/>
      <c r="E71" s="180"/>
      <c r="F71" s="187" t="s">
        <v>23</v>
      </c>
      <c r="G71" s="188"/>
      <c r="H71" s="188"/>
      <c r="I71" s="189">
        <f>'Rozpočet Pol'!G167</f>
        <v>0</v>
      </c>
      <c r="J71" s="189"/>
    </row>
    <row r="72" spans="1:10" ht="25.5" customHeight="1" x14ac:dyDescent="0.2">
      <c r="A72" s="165"/>
      <c r="B72" s="171" t="s">
        <v>1</v>
      </c>
      <c r="C72" s="171"/>
      <c r="D72" s="172"/>
      <c r="E72" s="172"/>
      <c r="F72" s="190"/>
      <c r="G72" s="191"/>
      <c r="H72" s="191"/>
      <c r="I72" s="192">
        <f>SUM(I52:I71)</f>
        <v>0</v>
      </c>
      <c r="J72" s="192"/>
    </row>
    <row r="73" spans="1:10" x14ac:dyDescent="0.2">
      <c r="F73" s="193"/>
      <c r="G73" s="129"/>
      <c r="H73" s="193"/>
      <c r="I73" s="129"/>
      <c r="J73" s="129"/>
    </row>
    <row r="74" spans="1:10" x14ac:dyDescent="0.2">
      <c r="F74" s="193"/>
      <c r="G74" s="129"/>
      <c r="H74" s="193"/>
      <c r="I74" s="129"/>
      <c r="J74" s="129"/>
    </row>
    <row r="75" spans="1:10" x14ac:dyDescent="0.2">
      <c r="F75" s="193"/>
      <c r="G75" s="129"/>
      <c r="H75" s="193"/>
      <c r="I75" s="129"/>
      <c r="J75" s="12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85">
    <mergeCell ref="I72:J72"/>
    <mergeCell ref="I69:J69"/>
    <mergeCell ref="C69:E69"/>
    <mergeCell ref="I70:J70"/>
    <mergeCell ref="C70:E70"/>
    <mergeCell ref="I71:J71"/>
    <mergeCell ref="C71:E71"/>
    <mergeCell ref="I66:J66"/>
    <mergeCell ref="C66:E66"/>
    <mergeCell ref="I67:J67"/>
    <mergeCell ref="C67:E67"/>
    <mergeCell ref="I68:J68"/>
    <mergeCell ref="C68:E68"/>
    <mergeCell ref="I63:J63"/>
    <mergeCell ref="C63:E63"/>
    <mergeCell ref="I64:J64"/>
    <mergeCell ref="C64:E64"/>
    <mergeCell ref="I65:J65"/>
    <mergeCell ref="C65:E65"/>
    <mergeCell ref="I60:J60"/>
    <mergeCell ref="C60:E60"/>
    <mergeCell ref="I61:J61"/>
    <mergeCell ref="C61:E61"/>
    <mergeCell ref="I62:J62"/>
    <mergeCell ref="C62:E62"/>
    <mergeCell ref="I57:J57"/>
    <mergeCell ref="C57:E57"/>
    <mergeCell ref="I58:J58"/>
    <mergeCell ref="C58:E58"/>
    <mergeCell ref="I59:J59"/>
    <mergeCell ref="C59:E59"/>
    <mergeCell ref="I54:J54"/>
    <mergeCell ref="C54:E54"/>
    <mergeCell ref="I55:J55"/>
    <mergeCell ref="C55:E55"/>
    <mergeCell ref="I56:J56"/>
    <mergeCell ref="C56:E56"/>
    <mergeCell ref="B46:J46"/>
    <mergeCell ref="I51:J51"/>
    <mergeCell ref="I52:J52"/>
    <mergeCell ref="C52:E52"/>
    <mergeCell ref="I53:J53"/>
    <mergeCell ref="C53:E53"/>
    <mergeCell ref="D3:J3"/>
    <mergeCell ref="C39:E39"/>
    <mergeCell ref="B40:E40"/>
    <mergeCell ref="B43:J43"/>
    <mergeCell ref="B44:J44"/>
    <mergeCell ref="B45:J45"/>
    <mergeCell ref="G28:I28"/>
    <mergeCell ref="G15:H15"/>
    <mergeCell ref="I15:J15"/>
    <mergeCell ref="E16:F16"/>
    <mergeCell ref="D12:G12"/>
    <mergeCell ref="D13:G13"/>
    <mergeCell ref="D34:E34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2" manualBreakCount="2">
    <brk id="36" max="9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27536-1F23-4231-81EB-A545E663AD6D}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100" t="s">
        <v>6</v>
      </c>
      <c r="B1" s="100"/>
      <c r="C1" s="101"/>
      <c r="D1" s="100"/>
      <c r="E1" s="100"/>
      <c r="F1" s="100"/>
      <c r="G1" s="100"/>
    </row>
    <row r="2" spans="1:7" ht="24.95" customHeight="1" x14ac:dyDescent="0.2">
      <c r="A2" s="77" t="s">
        <v>41</v>
      </c>
      <c r="B2" s="76"/>
      <c r="C2" s="102"/>
      <c r="D2" s="102"/>
      <c r="E2" s="102"/>
      <c r="F2" s="102"/>
      <c r="G2" s="103"/>
    </row>
    <row r="3" spans="1:7" ht="24.95" hidden="1" customHeight="1" x14ac:dyDescent="0.2">
      <c r="A3" s="77" t="s">
        <v>7</v>
      </c>
      <c r="B3" s="76"/>
      <c r="C3" s="102"/>
      <c r="D3" s="102"/>
      <c r="E3" s="102"/>
      <c r="F3" s="102"/>
      <c r="G3" s="103"/>
    </row>
    <row r="4" spans="1:7" ht="24.95" hidden="1" customHeight="1" x14ac:dyDescent="0.2">
      <c r="A4" s="77" t="s">
        <v>8</v>
      </c>
      <c r="B4" s="76"/>
      <c r="C4" s="102"/>
      <c r="D4" s="102"/>
      <c r="E4" s="102"/>
      <c r="F4" s="102"/>
      <c r="G4" s="103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7A45B-3884-48F6-B76D-B4FE844B7973}">
  <sheetPr>
    <outlinePr summaryBelow="0"/>
  </sheetPr>
  <dimension ref="A1:BH180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28" customWidth="1"/>
    <col min="3" max="3" width="38.28515625" style="128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196" t="s">
        <v>6</v>
      </c>
      <c r="B1" s="196"/>
      <c r="C1" s="196"/>
      <c r="D1" s="196"/>
      <c r="E1" s="196"/>
      <c r="F1" s="196"/>
      <c r="G1" s="196"/>
      <c r="AE1" t="s">
        <v>110</v>
      </c>
    </row>
    <row r="2" spans="1:60" ht="24.95" customHeight="1" x14ac:dyDescent="0.2">
      <c r="A2" s="203" t="s">
        <v>109</v>
      </c>
      <c r="B2" s="197"/>
      <c r="C2" s="198" t="s">
        <v>46</v>
      </c>
      <c r="D2" s="199"/>
      <c r="E2" s="199"/>
      <c r="F2" s="199"/>
      <c r="G2" s="205"/>
      <c r="AE2" t="s">
        <v>111</v>
      </c>
    </row>
    <row r="3" spans="1:60" ht="24.95" customHeight="1" x14ac:dyDescent="0.2">
      <c r="A3" s="204" t="s">
        <v>7</v>
      </c>
      <c r="B3" s="202"/>
      <c r="C3" s="200" t="s">
        <v>43</v>
      </c>
      <c r="D3" s="201"/>
      <c r="E3" s="201"/>
      <c r="F3" s="201"/>
      <c r="G3" s="206"/>
      <c r="AE3" t="s">
        <v>112</v>
      </c>
    </row>
    <row r="4" spans="1:60" ht="24.95" hidden="1" customHeight="1" x14ac:dyDescent="0.2">
      <c r="A4" s="204" t="s">
        <v>8</v>
      </c>
      <c r="B4" s="202"/>
      <c r="C4" s="200"/>
      <c r="D4" s="201"/>
      <c r="E4" s="201"/>
      <c r="F4" s="201"/>
      <c r="G4" s="206"/>
      <c r="AE4" t="s">
        <v>113</v>
      </c>
    </row>
    <row r="5" spans="1:60" hidden="1" x14ac:dyDescent="0.2">
      <c r="A5" s="207" t="s">
        <v>114</v>
      </c>
      <c r="B5" s="208"/>
      <c r="C5" s="209"/>
      <c r="D5" s="210"/>
      <c r="E5" s="210"/>
      <c r="F5" s="210"/>
      <c r="G5" s="211"/>
      <c r="AE5" t="s">
        <v>115</v>
      </c>
    </row>
    <row r="7" spans="1:60" ht="38.25" x14ac:dyDescent="0.2">
      <c r="A7" s="217" t="s">
        <v>116</v>
      </c>
      <c r="B7" s="218" t="s">
        <v>117</v>
      </c>
      <c r="C7" s="218" t="s">
        <v>118</v>
      </c>
      <c r="D7" s="217" t="s">
        <v>119</v>
      </c>
      <c r="E7" s="217" t="s">
        <v>120</v>
      </c>
      <c r="F7" s="212" t="s">
        <v>121</v>
      </c>
      <c r="G7" s="238" t="s">
        <v>28</v>
      </c>
      <c r="H7" s="239" t="s">
        <v>29</v>
      </c>
      <c r="I7" s="239" t="s">
        <v>122</v>
      </c>
      <c r="J7" s="239" t="s">
        <v>30</v>
      </c>
      <c r="K7" s="239" t="s">
        <v>123</v>
      </c>
      <c r="L7" s="239" t="s">
        <v>124</v>
      </c>
      <c r="M7" s="239" t="s">
        <v>125</v>
      </c>
      <c r="N7" s="239" t="s">
        <v>126</v>
      </c>
      <c r="O7" s="239" t="s">
        <v>127</v>
      </c>
      <c r="P7" s="239" t="s">
        <v>128</v>
      </c>
      <c r="Q7" s="239" t="s">
        <v>129</v>
      </c>
      <c r="R7" s="239" t="s">
        <v>130</v>
      </c>
      <c r="S7" s="239" t="s">
        <v>131</v>
      </c>
      <c r="T7" s="239" t="s">
        <v>132</v>
      </c>
      <c r="U7" s="220" t="s">
        <v>133</v>
      </c>
    </row>
    <row r="8" spans="1:60" x14ac:dyDescent="0.2">
      <c r="A8" s="240" t="s">
        <v>134</v>
      </c>
      <c r="B8" s="241" t="s">
        <v>68</v>
      </c>
      <c r="C8" s="242" t="s">
        <v>69</v>
      </c>
      <c r="D8" s="219"/>
      <c r="E8" s="243"/>
      <c r="F8" s="244"/>
      <c r="G8" s="244">
        <f>SUMIF(AE9:AE15,"&lt;&gt;NOR",G9:G15)</f>
        <v>0</v>
      </c>
      <c r="H8" s="244"/>
      <c r="I8" s="244">
        <f>SUM(I9:I15)</f>
        <v>0</v>
      </c>
      <c r="J8" s="244"/>
      <c r="K8" s="244">
        <f>SUM(K9:K15)</f>
        <v>0</v>
      </c>
      <c r="L8" s="244"/>
      <c r="M8" s="244">
        <f>SUM(M9:M15)</f>
        <v>0</v>
      </c>
      <c r="N8" s="219"/>
      <c r="O8" s="219">
        <f>SUM(O9:O15)</f>
        <v>1.4029099999999999</v>
      </c>
      <c r="P8" s="219"/>
      <c r="Q8" s="219">
        <f>SUM(Q9:Q15)</f>
        <v>0</v>
      </c>
      <c r="R8" s="219"/>
      <c r="S8" s="219"/>
      <c r="T8" s="240"/>
      <c r="U8" s="219">
        <f>SUM(U9:U15)</f>
        <v>37.58</v>
      </c>
      <c r="AE8" t="s">
        <v>135</v>
      </c>
    </row>
    <row r="9" spans="1:60" ht="33.75" outlineLevel="1" x14ac:dyDescent="0.2">
      <c r="A9" s="214">
        <v>1</v>
      </c>
      <c r="B9" s="221" t="s">
        <v>136</v>
      </c>
      <c r="C9" s="266" t="s">
        <v>137</v>
      </c>
      <c r="D9" s="223" t="s">
        <v>138</v>
      </c>
      <c r="E9" s="229">
        <v>11.737</v>
      </c>
      <c r="F9" s="233">
        <f>H9+J9</f>
        <v>0</v>
      </c>
      <c r="G9" s="234">
        <f>ROUND(E9*F9,2)</f>
        <v>0</v>
      </c>
      <c r="H9" s="234"/>
      <c r="I9" s="234">
        <f>ROUND(E9*H9,2)</f>
        <v>0</v>
      </c>
      <c r="J9" s="234"/>
      <c r="K9" s="234">
        <f>ROUND(E9*J9,2)</f>
        <v>0</v>
      </c>
      <c r="L9" s="234">
        <v>21</v>
      </c>
      <c r="M9" s="234">
        <f>G9*(1+L9/100)</f>
        <v>0</v>
      </c>
      <c r="N9" s="223">
        <v>0.11028</v>
      </c>
      <c r="O9" s="223">
        <f>ROUND(E9*N9,5)</f>
        <v>1.29436</v>
      </c>
      <c r="P9" s="223">
        <v>0</v>
      </c>
      <c r="Q9" s="223">
        <f>ROUND(E9*P9,5)</f>
        <v>0</v>
      </c>
      <c r="R9" s="223"/>
      <c r="S9" s="223"/>
      <c r="T9" s="224">
        <v>2.6583199999999998</v>
      </c>
      <c r="U9" s="223">
        <f>ROUND(E9*T9,2)</f>
        <v>31.2</v>
      </c>
      <c r="V9" s="213"/>
      <c r="W9" s="213"/>
      <c r="X9" s="213"/>
      <c r="Y9" s="213"/>
      <c r="Z9" s="213"/>
      <c r="AA9" s="213"/>
      <c r="AB9" s="213"/>
      <c r="AC9" s="213"/>
      <c r="AD9" s="213"/>
      <c r="AE9" s="213" t="s">
        <v>139</v>
      </c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outlineLevel="1" x14ac:dyDescent="0.2">
      <c r="A10" s="214"/>
      <c r="B10" s="221"/>
      <c r="C10" s="267" t="s">
        <v>140</v>
      </c>
      <c r="D10" s="225"/>
      <c r="E10" s="230">
        <v>8.3079999999999998</v>
      </c>
      <c r="F10" s="234"/>
      <c r="G10" s="234"/>
      <c r="H10" s="234"/>
      <c r="I10" s="234"/>
      <c r="J10" s="234"/>
      <c r="K10" s="234"/>
      <c r="L10" s="234"/>
      <c r="M10" s="234"/>
      <c r="N10" s="223"/>
      <c r="O10" s="223"/>
      <c r="P10" s="223"/>
      <c r="Q10" s="223"/>
      <c r="R10" s="223"/>
      <c r="S10" s="223"/>
      <c r="T10" s="224"/>
      <c r="U10" s="223"/>
      <c r="V10" s="213"/>
      <c r="W10" s="213"/>
      <c r="X10" s="213"/>
      <c r="Y10" s="213"/>
      <c r="Z10" s="213"/>
      <c r="AA10" s="213"/>
      <c r="AB10" s="213"/>
      <c r="AC10" s="213"/>
      <c r="AD10" s="213"/>
      <c r="AE10" s="213" t="s">
        <v>141</v>
      </c>
      <c r="AF10" s="213">
        <v>0</v>
      </c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</row>
    <row r="11" spans="1:60" outlineLevel="1" x14ac:dyDescent="0.2">
      <c r="A11" s="214"/>
      <c r="B11" s="221"/>
      <c r="C11" s="267" t="s">
        <v>142</v>
      </c>
      <c r="D11" s="225"/>
      <c r="E11" s="230">
        <v>5.202</v>
      </c>
      <c r="F11" s="234"/>
      <c r="G11" s="234"/>
      <c r="H11" s="234"/>
      <c r="I11" s="234"/>
      <c r="J11" s="234"/>
      <c r="K11" s="234"/>
      <c r="L11" s="234"/>
      <c r="M11" s="234"/>
      <c r="N11" s="223"/>
      <c r="O11" s="223"/>
      <c r="P11" s="223"/>
      <c r="Q11" s="223"/>
      <c r="R11" s="223"/>
      <c r="S11" s="223"/>
      <c r="T11" s="224"/>
      <c r="U11" s="223"/>
      <c r="V11" s="213"/>
      <c r="W11" s="213"/>
      <c r="X11" s="213"/>
      <c r="Y11" s="213"/>
      <c r="Z11" s="213"/>
      <c r="AA11" s="213"/>
      <c r="AB11" s="213"/>
      <c r="AC11" s="213"/>
      <c r="AD11" s="213"/>
      <c r="AE11" s="213" t="s">
        <v>141</v>
      </c>
      <c r="AF11" s="213">
        <v>0</v>
      </c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outlineLevel="1" x14ac:dyDescent="0.2">
      <c r="A12" s="214"/>
      <c r="B12" s="221"/>
      <c r="C12" s="267" t="s">
        <v>143</v>
      </c>
      <c r="D12" s="225"/>
      <c r="E12" s="230">
        <v>-1.7729999999999999</v>
      </c>
      <c r="F12" s="234"/>
      <c r="G12" s="234"/>
      <c r="H12" s="234"/>
      <c r="I12" s="234"/>
      <c r="J12" s="234"/>
      <c r="K12" s="234"/>
      <c r="L12" s="234"/>
      <c r="M12" s="234"/>
      <c r="N12" s="223"/>
      <c r="O12" s="223"/>
      <c r="P12" s="223"/>
      <c r="Q12" s="223"/>
      <c r="R12" s="223"/>
      <c r="S12" s="223"/>
      <c r="T12" s="224"/>
      <c r="U12" s="223"/>
      <c r="V12" s="213"/>
      <c r="W12" s="213"/>
      <c r="X12" s="213"/>
      <c r="Y12" s="213"/>
      <c r="Z12" s="213"/>
      <c r="AA12" s="213"/>
      <c r="AB12" s="213"/>
      <c r="AC12" s="213"/>
      <c r="AD12" s="213"/>
      <c r="AE12" s="213" t="s">
        <v>141</v>
      </c>
      <c r="AF12" s="213">
        <v>0</v>
      </c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 ht="22.5" outlineLevel="1" x14ac:dyDescent="0.2">
      <c r="A13" s="214">
        <v>2</v>
      </c>
      <c r="B13" s="221" t="s">
        <v>144</v>
      </c>
      <c r="C13" s="266" t="s">
        <v>145</v>
      </c>
      <c r="D13" s="223" t="s">
        <v>146</v>
      </c>
      <c r="E13" s="229">
        <v>1</v>
      </c>
      <c r="F13" s="233">
        <f>H13+J13</f>
        <v>0</v>
      </c>
      <c r="G13" s="234">
        <f>ROUND(E13*F13,2)</f>
        <v>0</v>
      </c>
      <c r="H13" s="234"/>
      <c r="I13" s="234">
        <f>ROUND(E13*H13,2)</f>
        <v>0</v>
      </c>
      <c r="J13" s="234"/>
      <c r="K13" s="234">
        <f>ROUND(E13*J13,2)</f>
        <v>0</v>
      </c>
      <c r="L13" s="234">
        <v>21</v>
      </c>
      <c r="M13" s="234">
        <f>G13*(1+L13/100)</f>
        <v>0</v>
      </c>
      <c r="N13" s="223">
        <v>3.3419999999999998E-2</v>
      </c>
      <c r="O13" s="223">
        <f>ROUND(E13*N13,5)</f>
        <v>3.3419999999999998E-2</v>
      </c>
      <c r="P13" s="223">
        <v>0</v>
      </c>
      <c r="Q13" s="223">
        <f>ROUND(E13*P13,5)</f>
        <v>0</v>
      </c>
      <c r="R13" s="223"/>
      <c r="S13" s="223"/>
      <c r="T13" s="224">
        <v>0.30099999999999999</v>
      </c>
      <c r="U13" s="223">
        <f>ROUND(E13*T13,2)</f>
        <v>0.3</v>
      </c>
      <c r="V13" s="213"/>
      <c r="W13" s="213"/>
      <c r="X13" s="213"/>
      <c r="Y13" s="213"/>
      <c r="Z13" s="213"/>
      <c r="AA13" s="213"/>
      <c r="AB13" s="213"/>
      <c r="AC13" s="213"/>
      <c r="AD13" s="213"/>
      <c r="AE13" s="213" t="s">
        <v>147</v>
      </c>
      <c r="AF13" s="213"/>
      <c r="AG13" s="213"/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</row>
    <row r="14" spans="1:60" ht="33.75" outlineLevel="1" x14ac:dyDescent="0.2">
      <c r="A14" s="214">
        <v>3</v>
      </c>
      <c r="B14" s="221" t="s">
        <v>148</v>
      </c>
      <c r="C14" s="266" t="s">
        <v>149</v>
      </c>
      <c r="D14" s="223" t="s">
        <v>138</v>
      </c>
      <c r="E14" s="229">
        <v>4.0459999999999994</v>
      </c>
      <c r="F14" s="233">
        <f>H14+J14</f>
        <v>0</v>
      </c>
      <c r="G14" s="234">
        <f>ROUND(E14*F14,2)</f>
        <v>0</v>
      </c>
      <c r="H14" s="234"/>
      <c r="I14" s="234">
        <f>ROUND(E14*H14,2)</f>
        <v>0</v>
      </c>
      <c r="J14" s="234"/>
      <c r="K14" s="234">
        <f>ROUND(E14*J14,2)</f>
        <v>0</v>
      </c>
      <c r="L14" s="234">
        <v>21</v>
      </c>
      <c r="M14" s="234">
        <f>G14*(1+L14/100)</f>
        <v>0</v>
      </c>
      <c r="N14" s="223">
        <v>1.857E-2</v>
      </c>
      <c r="O14" s="223">
        <f>ROUND(E14*N14,5)</f>
        <v>7.5130000000000002E-2</v>
      </c>
      <c r="P14" s="223">
        <v>0</v>
      </c>
      <c r="Q14" s="223">
        <f>ROUND(E14*P14,5)</f>
        <v>0</v>
      </c>
      <c r="R14" s="223"/>
      <c r="S14" s="223"/>
      <c r="T14" s="224">
        <v>1.5034400000000001</v>
      </c>
      <c r="U14" s="223">
        <f>ROUND(E14*T14,2)</f>
        <v>6.08</v>
      </c>
      <c r="V14" s="213"/>
      <c r="W14" s="213"/>
      <c r="X14" s="213"/>
      <c r="Y14" s="213"/>
      <c r="Z14" s="213"/>
      <c r="AA14" s="213"/>
      <c r="AB14" s="213"/>
      <c r="AC14" s="213"/>
      <c r="AD14" s="213"/>
      <c r="AE14" s="213" t="s">
        <v>139</v>
      </c>
      <c r="AF14" s="213"/>
      <c r="AG14" s="213"/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</row>
    <row r="15" spans="1:60" outlineLevel="1" x14ac:dyDescent="0.2">
      <c r="A15" s="214"/>
      <c r="B15" s="221"/>
      <c r="C15" s="267" t="s">
        <v>150</v>
      </c>
      <c r="D15" s="225"/>
      <c r="E15" s="230">
        <v>4.0460000000000003</v>
      </c>
      <c r="F15" s="234"/>
      <c r="G15" s="234"/>
      <c r="H15" s="234"/>
      <c r="I15" s="234"/>
      <c r="J15" s="234"/>
      <c r="K15" s="234"/>
      <c r="L15" s="234"/>
      <c r="M15" s="234"/>
      <c r="N15" s="223"/>
      <c r="O15" s="223"/>
      <c r="P15" s="223"/>
      <c r="Q15" s="223"/>
      <c r="R15" s="223"/>
      <c r="S15" s="223"/>
      <c r="T15" s="224"/>
      <c r="U15" s="223"/>
      <c r="V15" s="213"/>
      <c r="W15" s="213"/>
      <c r="X15" s="213"/>
      <c r="Y15" s="213"/>
      <c r="Z15" s="213"/>
      <c r="AA15" s="213"/>
      <c r="AB15" s="213"/>
      <c r="AC15" s="213"/>
      <c r="AD15" s="213"/>
      <c r="AE15" s="213" t="s">
        <v>141</v>
      </c>
      <c r="AF15" s="213">
        <v>0</v>
      </c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x14ac:dyDescent="0.2">
      <c r="A16" s="215" t="s">
        <v>134</v>
      </c>
      <c r="B16" s="222" t="s">
        <v>70</v>
      </c>
      <c r="C16" s="268" t="s">
        <v>71</v>
      </c>
      <c r="D16" s="226"/>
      <c r="E16" s="231"/>
      <c r="F16" s="235"/>
      <c r="G16" s="235">
        <f>SUMIF(AE17:AE17,"&lt;&gt;NOR",G17:G17)</f>
        <v>0</v>
      </c>
      <c r="H16" s="235"/>
      <c r="I16" s="235">
        <f>SUM(I17:I17)</f>
        <v>0</v>
      </c>
      <c r="J16" s="235"/>
      <c r="K16" s="235">
        <f>SUM(K17:K17)</f>
        <v>0</v>
      </c>
      <c r="L16" s="235"/>
      <c r="M16" s="235">
        <f>SUM(M17:M17)</f>
        <v>0</v>
      </c>
      <c r="N16" s="226"/>
      <c r="O16" s="226">
        <f>SUM(O17:O17)</f>
        <v>0</v>
      </c>
      <c r="P16" s="226"/>
      <c r="Q16" s="226">
        <f>SUM(Q17:Q17)</f>
        <v>0.75600000000000001</v>
      </c>
      <c r="R16" s="226"/>
      <c r="S16" s="226"/>
      <c r="T16" s="227"/>
      <c r="U16" s="226">
        <f>SUM(U17:U17)</f>
        <v>12.07</v>
      </c>
      <c r="AE16" t="s">
        <v>135</v>
      </c>
    </row>
    <row r="17" spans="1:60" outlineLevel="1" x14ac:dyDescent="0.2">
      <c r="A17" s="214">
        <v>4</v>
      </c>
      <c r="B17" s="221" t="s">
        <v>151</v>
      </c>
      <c r="C17" s="266" t="s">
        <v>152</v>
      </c>
      <c r="D17" s="223" t="s">
        <v>138</v>
      </c>
      <c r="E17" s="229">
        <v>12</v>
      </c>
      <c r="F17" s="233">
        <f>H17+J17</f>
        <v>0</v>
      </c>
      <c r="G17" s="234">
        <f>ROUND(E17*F17,2)</f>
        <v>0</v>
      </c>
      <c r="H17" s="234"/>
      <c r="I17" s="234">
        <f>ROUND(E17*H17,2)</f>
        <v>0</v>
      </c>
      <c r="J17" s="234"/>
      <c r="K17" s="234">
        <f>ROUND(E17*J17,2)</f>
        <v>0</v>
      </c>
      <c r="L17" s="234">
        <v>21</v>
      </c>
      <c r="M17" s="234">
        <f>G17*(1+L17/100)</f>
        <v>0</v>
      </c>
      <c r="N17" s="223">
        <v>0</v>
      </c>
      <c r="O17" s="223">
        <f>ROUND(E17*N17,5)</f>
        <v>0</v>
      </c>
      <c r="P17" s="223">
        <v>6.3E-2</v>
      </c>
      <c r="Q17" s="223">
        <f>ROUND(E17*P17,5)</f>
        <v>0.75600000000000001</v>
      </c>
      <c r="R17" s="223"/>
      <c r="S17" s="223"/>
      <c r="T17" s="224">
        <v>1.006</v>
      </c>
      <c r="U17" s="223">
        <f>ROUND(E17*T17,2)</f>
        <v>12.07</v>
      </c>
      <c r="V17" s="213"/>
      <c r="W17" s="213"/>
      <c r="X17" s="213"/>
      <c r="Y17" s="213"/>
      <c r="Z17" s="213"/>
      <c r="AA17" s="213"/>
      <c r="AB17" s="213"/>
      <c r="AC17" s="213"/>
      <c r="AD17" s="213"/>
      <c r="AE17" s="213" t="s">
        <v>147</v>
      </c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x14ac:dyDescent="0.2">
      <c r="A18" s="215" t="s">
        <v>134</v>
      </c>
      <c r="B18" s="222" t="s">
        <v>72</v>
      </c>
      <c r="C18" s="268" t="s">
        <v>73</v>
      </c>
      <c r="D18" s="226"/>
      <c r="E18" s="231"/>
      <c r="F18" s="235"/>
      <c r="G18" s="235">
        <f>SUMIF(AE19:AE32,"&lt;&gt;NOR",G19:G32)</f>
        <v>0</v>
      </c>
      <c r="H18" s="235"/>
      <c r="I18" s="235">
        <f>SUM(I19:I32)</f>
        <v>0</v>
      </c>
      <c r="J18" s="235"/>
      <c r="K18" s="235">
        <f>SUM(K19:K32)</f>
        <v>0</v>
      </c>
      <c r="L18" s="235"/>
      <c r="M18" s="235">
        <f>SUM(M19:M32)</f>
        <v>0</v>
      </c>
      <c r="N18" s="226"/>
      <c r="O18" s="226">
        <f>SUM(O19:O32)</f>
        <v>2.0355500000000002</v>
      </c>
      <c r="P18" s="226"/>
      <c r="Q18" s="226">
        <f>SUM(Q19:Q32)</f>
        <v>0</v>
      </c>
      <c r="R18" s="226"/>
      <c r="S18" s="226"/>
      <c r="T18" s="227"/>
      <c r="U18" s="226">
        <f>SUM(U19:U32)</f>
        <v>29.440000000000005</v>
      </c>
      <c r="AE18" t="s">
        <v>135</v>
      </c>
    </row>
    <row r="19" spans="1:60" outlineLevel="1" x14ac:dyDescent="0.2">
      <c r="A19" s="214">
        <v>5</v>
      </c>
      <c r="B19" s="221" t="s">
        <v>153</v>
      </c>
      <c r="C19" s="266" t="s">
        <v>154</v>
      </c>
      <c r="D19" s="223" t="s">
        <v>155</v>
      </c>
      <c r="E19" s="229">
        <v>5</v>
      </c>
      <c r="F19" s="233">
        <f>H19+J19</f>
        <v>0</v>
      </c>
      <c r="G19" s="234">
        <f>ROUND(E19*F19,2)</f>
        <v>0</v>
      </c>
      <c r="H19" s="234"/>
      <c r="I19" s="234">
        <f>ROUND(E19*H19,2)</f>
        <v>0</v>
      </c>
      <c r="J19" s="234"/>
      <c r="K19" s="234">
        <f>ROUND(E19*J19,2)</f>
        <v>0</v>
      </c>
      <c r="L19" s="234">
        <v>21</v>
      </c>
      <c r="M19" s="234">
        <f>G19*(1+L19/100)</f>
        <v>0</v>
      </c>
      <c r="N19" s="223">
        <v>4.3099999999999996E-3</v>
      </c>
      <c r="O19" s="223">
        <f>ROUND(E19*N19,5)</f>
        <v>2.155E-2</v>
      </c>
      <c r="P19" s="223">
        <v>0</v>
      </c>
      <c r="Q19" s="223">
        <f>ROUND(E19*P19,5)</f>
        <v>0</v>
      </c>
      <c r="R19" s="223"/>
      <c r="S19" s="223"/>
      <c r="T19" s="224">
        <v>0.19289999999999999</v>
      </c>
      <c r="U19" s="223">
        <f>ROUND(E19*T19,2)</f>
        <v>0.96</v>
      </c>
      <c r="V19" s="213"/>
      <c r="W19" s="213"/>
      <c r="X19" s="213"/>
      <c r="Y19" s="213"/>
      <c r="Z19" s="213"/>
      <c r="AA19" s="213"/>
      <c r="AB19" s="213"/>
      <c r="AC19" s="213"/>
      <c r="AD19" s="213"/>
      <c r="AE19" s="213" t="s">
        <v>147</v>
      </c>
      <c r="AF19" s="213"/>
      <c r="AG19" s="213"/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outlineLevel="1" x14ac:dyDescent="0.2">
      <c r="A20" s="214">
        <v>6</v>
      </c>
      <c r="B20" s="221" t="s">
        <v>156</v>
      </c>
      <c r="C20" s="266" t="s">
        <v>157</v>
      </c>
      <c r="D20" s="223" t="s">
        <v>138</v>
      </c>
      <c r="E20" s="229">
        <v>22.85</v>
      </c>
      <c r="F20" s="233">
        <f>H20+J20</f>
        <v>0</v>
      </c>
      <c r="G20" s="234">
        <f>ROUND(E20*F20,2)</f>
        <v>0</v>
      </c>
      <c r="H20" s="234"/>
      <c r="I20" s="234">
        <f>ROUND(E20*H20,2)</f>
        <v>0</v>
      </c>
      <c r="J20" s="234"/>
      <c r="K20" s="234">
        <f>ROUND(E20*J20,2)</f>
        <v>0</v>
      </c>
      <c r="L20" s="234">
        <v>21</v>
      </c>
      <c r="M20" s="234">
        <f>G20*(1+L20/100)</f>
        <v>0</v>
      </c>
      <c r="N20" s="223">
        <v>3.9210000000000002E-2</v>
      </c>
      <c r="O20" s="223">
        <f>ROUND(E20*N20,5)</f>
        <v>0.89595000000000002</v>
      </c>
      <c r="P20" s="223">
        <v>0</v>
      </c>
      <c r="Q20" s="223">
        <f>ROUND(E20*P20,5)</f>
        <v>0</v>
      </c>
      <c r="R20" s="223"/>
      <c r="S20" s="223"/>
      <c r="T20" s="224">
        <v>0.39600000000000002</v>
      </c>
      <c r="U20" s="223">
        <f>ROUND(E20*T20,2)</f>
        <v>9.0500000000000007</v>
      </c>
      <c r="V20" s="213"/>
      <c r="W20" s="213"/>
      <c r="X20" s="213"/>
      <c r="Y20" s="213"/>
      <c r="Z20" s="213"/>
      <c r="AA20" s="213"/>
      <c r="AB20" s="213"/>
      <c r="AC20" s="213"/>
      <c r="AD20" s="213"/>
      <c r="AE20" s="213" t="s">
        <v>147</v>
      </c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</row>
    <row r="21" spans="1:60" outlineLevel="1" x14ac:dyDescent="0.2">
      <c r="A21" s="214"/>
      <c r="B21" s="221"/>
      <c r="C21" s="267" t="s">
        <v>158</v>
      </c>
      <c r="D21" s="225"/>
      <c r="E21" s="230">
        <v>8.3079999999999998</v>
      </c>
      <c r="F21" s="234"/>
      <c r="G21" s="234"/>
      <c r="H21" s="234"/>
      <c r="I21" s="234"/>
      <c r="J21" s="234"/>
      <c r="K21" s="234"/>
      <c r="L21" s="234"/>
      <c r="M21" s="234"/>
      <c r="N21" s="223"/>
      <c r="O21" s="223"/>
      <c r="P21" s="223"/>
      <c r="Q21" s="223"/>
      <c r="R21" s="223"/>
      <c r="S21" s="223"/>
      <c r="T21" s="224"/>
      <c r="U21" s="223"/>
      <c r="V21" s="213"/>
      <c r="W21" s="213"/>
      <c r="X21" s="213"/>
      <c r="Y21" s="213"/>
      <c r="Z21" s="213"/>
      <c r="AA21" s="213"/>
      <c r="AB21" s="213"/>
      <c r="AC21" s="213"/>
      <c r="AD21" s="213"/>
      <c r="AE21" s="213" t="s">
        <v>141</v>
      </c>
      <c r="AF21" s="213">
        <v>0</v>
      </c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outlineLevel="1" x14ac:dyDescent="0.2">
      <c r="A22" s="214"/>
      <c r="B22" s="221"/>
      <c r="C22" s="267" t="s">
        <v>159</v>
      </c>
      <c r="D22" s="225"/>
      <c r="E22" s="230">
        <v>7.9729999999999999</v>
      </c>
      <c r="F22" s="234"/>
      <c r="G22" s="234"/>
      <c r="H22" s="234"/>
      <c r="I22" s="234"/>
      <c r="J22" s="234"/>
      <c r="K22" s="234"/>
      <c r="L22" s="234"/>
      <c r="M22" s="234"/>
      <c r="N22" s="223"/>
      <c r="O22" s="223"/>
      <c r="P22" s="223"/>
      <c r="Q22" s="223"/>
      <c r="R22" s="223"/>
      <c r="S22" s="223"/>
      <c r="T22" s="224"/>
      <c r="U22" s="223"/>
      <c r="V22" s="213"/>
      <c r="W22" s="213"/>
      <c r="X22" s="213"/>
      <c r="Y22" s="213"/>
      <c r="Z22" s="213"/>
      <c r="AA22" s="213"/>
      <c r="AB22" s="213"/>
      <c r="AC22" s="213"/>
      <c r="AD22" s="213"/>
      <c r="AE22" s="213" t="s">
        <v>141</v>
      </c>
      <c r="AF22" s="213">
        <v>0</v>
      </c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 outlineLevel="1" x14ac:dyDescent="0.2">
      <c r="A23" s="214"/>
      <c r="B23" s="221"/>
      <c r="C23" s="267" t="s">
        <v>160</v>
      </c>
      <c r="D23" s="225"/>
      <c r="E23" s="230">
        <v>3.4289999999999998</v>
      </c>
      <c r="F23" s="234"/>
      <c r="G23" s="234"/>
      <c r="H23" s="234"/>
      <c r="I23" s="234"/>
      <c r="J23" s="234"/>
      <c r="K23" s="234"/>
      <c r="L23" s="234"/>
      <c r="M23" s="234"/>
      <c r="N23" s="223"/>
      <c r="O23" s="223"/>
      <c r="P23" s="223"/>
      <c r="Q23" s="223"/>
      <c r="R23" s="223"/>
      <c r="S23" s="223"/>
      <c r="T23" s="224"/>
      <c r="U23" s="223"/>
      <c r="V23" s="213"/>
      <c r="W23" s="213"/>
      <c r="X23" s="213"/>
      <c r="Y23" s="213"/>
      <c r="Z23" s="213"/>
      <c r="AA23" s="213"/>
      <c r="AB23" s="213"/>
      <c r="AC23" s="213"/>
      <c r="AD23" s="213"/>
      <c r="AE23" s="213" t="s">
        <v>141</v>
      </c>
      <c r="AF23" s="213">
        <v>0</v>
      </c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</row>
    <row r="24" spans="1:60" outlineLevel="1" x14ac:dyDescent="0.2">
      <c r="A24" s="214"/>
      <c r="B24" s="221"/>
      <c r="C24" s="267" t="s">
        <v>161</v>
      </c>
      <c r="D24" s="225"/>
      <c r="E24" s="230">
        <v>3.14</v>
      </c>
      <c r="F24" s="234"/>
      <c r="G24" s="234"/>
      <c r="H24" s="234"/>
      <c r="I24" s="234"/>
      <c r="J24" s="234"/>
      <c r="K24" s="234"/>
      <c r="L24" s="234"/>
      <c r="M24" s="234"/>
      <c r="N24" s="223"/>
      <c r="O24" s="223"/>
      <c r="P24" s="223"/>
      <c r="Q24" s="223"/>
      <c r="R24" s="223"/>
      <c r="S24" s="223"/>
      <c r="T24" s="224"/>
      <c r="U24" s="223"/>
      <c r="V24" s="213"/>
      <c r="W24" s="213"/>
      <c r="X24" s="213"/>
      <c r="Y24" s="213"/>
      <c r="Z24" s="213"/>
      <c r="AA24" s="213"/>
      <c r="AB24" s="213"/>
      <c r="AC24" s="213"/>
      <c r="AD24" s="213"/>
      <c r="AE24" s="213" t="s">
        <v>141</v>
      </c>
      <c r="AF24" s="213">
        <v>0</v>
      </c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</row>
    <row r="25" spans="1:60" outlineLevel="1" x14ac:dyDescent="0.2">
      <c r="A25" s="214">
        <v>7</v>
      </c>
      <c r="B25" s="221" t="s">
        <v>162</v>
      </c>
      <c r="C25" s="266" t="s">
        <v>163</v>
      </c>
      <c r="D25" s="223" t="s">
        <v>138</v>
      </c>
      <c r="E25" s="229">
        <v>17.041</v>
      </c>
      <c r="F25" s="233">
        <f>H25+J25</f>
        <v>0</v>
      </c>
      <c r="G25" s="234">
        <f>ROUND(E25*F25,2)</f>
        <v>0</v>
      </c>
      <c r="H25" s="234"/>
      <c r="I25" s="234">
        <f>ROUND(E25*H25,2)</f>
        <v>0</v>
      </c>
      <c r="J25" s="234"/>
      <c r="K25" s="234">
        <f>ROUND(E25*J25,2)</f>
        <v>0</v>
      </c>
      <c r="L25" s="234">
        <v>21</v>
      </c>
      <c r="M25" s="234">
        <f>G25*(1+L25/100)</f>
        <v>0</v>
      </c>
      <c r="N25" s="223">
        <v>4.7660000000000001E-2</v>
      </c>
      <c r="O25" s="223">
        <f>ROUND(E25*N25,5)</f>
        <v>0.81216999999999995</v>
      </c>
      <c r="P25" s="223">
        <v>0</v>
      </c>
      <c r="Q25" s="223">
        <f>ROUND(E25*P25,5)</f>
        <v>0</v>
      </c>
      <c r="R25" s="223"/>
      <c r="S25" s="223"/>
      <c r="T25" s="224">
        <v>0.65600000000000003</v>
      </c>
      <c r="U25" s="223">
        <f>ROUND(E25*T25,2)</f>
        <v>11.18</v>
      </c>
      <c r="V25" s="213"/>
      <c r="W25" s="213"/>
      <c r="X25" s="213"/>
      <c r="Y25" s="213"/>
      <c r="Z25" s="213"/>
      <c r="AA25" s="213"/>
      <c r="AB25" s="213"/>
      <c r="AC25" s="213"/>
      <c r="AD25" s="213"/>
      <c r="AE25" s="213" t="s">
        <v>147</v>
      </c>
      <c r="AF25" s="213"/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outlineLevel="1" x14ac:dyDescent="0.2">
      <c r="A26" s="214"/>
      <c r="B26" s="221"/>
      <c r="C26" s="267" t="s">
        <v>164</v>
      </c>
      <c r="D26" s="225"/>
      <c r="E26" s="230">
        <v>5.3040000000000003</v>
      </c>
      <c r="F26" s="234"/>
      <c r="G26" s="234"/>
      <c r="H26" s="234"/>
      <c r="I26" s="234"/>
      <c r="J26" s="234"/>
      <c r="K26" s="234"/>
      <c r="L26" s="234"/>
      <c r="M26" s="234"/>
      <c r="N26" s="223"/>
      <c r="O26" s="223"/>
      <c r="P26" s="223"/>
      <c r="Q26" s="223"/>
      <c r="R26" s="223"/>
      <c r="S26" s="223"/>
      <c r="T26" s="224"/>
      <c r="U26" s="223"/>
      <c r="V26" s="213"/>
      <c r="W26" s="213"/>
      <c r="X26" s="213"/>
      <c r="Y26" s="213"/>
      <c r="Z26" s="213"/>
      <c r="AA26" s="213"/>
      <c r="AB26" s="213"/>
      <c r="AC26" s="213"/>
      <c r="AD26" s="213"/>
      <c r="AE26" s="213" t="s">
        <v>141</v>
      </c>
      <c r="AF26" s="213">
        <v>0</v>
      </c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outlineLevel="1" x14ac:dyDescent="0.2">
      <c r="A27" s="214"/>
      <c r="B27" s="221"/>
      <c r="C27" s="267" t="s">
        <v>158</v>
      </c>
      <c r="D27" s="225"/>
      <c r="E27" s="230">
        <v>8.3079999999999998</v>
      </c>
      <c r="F27" s="234"/>
      <c r="G27" s="234"/>
      <c r="H27" s="234"/>
      <c r="I27" s="234"/>
      <c r="J27" s="234"/>
      <c r="K27" s="234"/>
      <c r="L27" s="234"/>
      <c r="M27" s="234"/>
      <c r="N27" s="223"/>
      <c r="O27" s="223"/>
      <c r="P27" s="223"/>
      <c r="Q27" s="223"/>
      <c r="R27" s="223"/>
      <c r="S27" s="223"/>
      <c r="T27" s="224"/>
      <c r="U27" s="223"/>
      <c r="V27" s="213"/>
      <c r="W27" s="213"/>
      <c r="X27" s="213"/>
      <c r="Y27" s="213"/>
      <c r="Z27" s="213"/>
      <c r="AA27" s="213"/>
      <c r="AB27" s="213"/>
      <c r="AC27" s="213"/>
      <c r="AD27" s="213"/>
      <c r="AE27" s="213" t="s">
        <v>141</v>
      </c>
      <c r="AF27" s="213">
        <v>0</v>
      </c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</row>
    <row r="28" spans="1:60" outlineLevel="1" x14ac:dyDescent="0.2">
      <c r="A28" s="214"/>
      <c r="B28" s="221"/>
      <c r="C28" s="267" t="s">
        <v>165</v>
      </c>
      <c r="D28" s="225"/>
      <c r="E28" s="230">
        <v>3.4289999999999998</v>
      </c>
      <c r="F28" s="234"/>
      <c r="G28" s="234"/>
      <c r="H28" s="234"/>
      <c r="I28" s="234"/>
      <c r="J28" s="234"/>
      <c r="K28" s="234"/>
      <c r="L28" s="234"/>
      <c r="M28" s="234"/>
      <c r="N28" s="223"/>
      <c r="O28" s="223"/>
      <c r="P28" s="223"/>
      <c r="Q28" s="223"/>
      <c r="R28" s="223"/>
      <c r="S28" s="223"/>
      <c r="T28" s="224"/>
      <c r="U28" s="223"/>
      <c r="V28" s="213"/>
      <c r="W28" s="213"/>
      <c r="X28" s="213"/>
      <c r="Y28" s="213"/>
      <c r="Z28" s="213"/>
      <c r="AA28" s="213"/>
      <c r="AB28" s="213"/>
      <c r="AC28" s="213"/>
      <c r="AD28" s="213"/>
      <c r="AE28" s="213" t="s">
        <v>141</v>
      </c>
      <c r="AF28" s="213">
        <v>0</v>
      </c>
      <c r="AG28" s="213"/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</row>
    <row r="29" spans="1:60" ht="22.5" outlineLevel="1" x14ac:dyDescent="0.2">
      <c r="A29" s="214">
        <v>8</v>
      </c>
      <c r="B29" s="221" t="s">
        <v>166</v>
      </c>
      <c r="C29" s="266" t="s">
        <v>167</v>
      </c>
      <c r="D29" s="223" t="s">
        <v>138</v>
      </c>
      <c r="E29" s="229">
        <v>10</v>
      </c>
      <c r="F29" s="233">
        <f>H29+J29</f>
        <v>0</v>
      </c>
      <c r="G29" s="234">
        <f>ROUND(E29*F29,2)</f>
        <v>0</v>
      </c>
      <c r="H29" s="234"/>
      <c r="I29" s="234">
        <f>ROUND(E29*H29,2)</f>
        <v>0</v>
      </c>
      <c r="J29" s="234"/>
      <c r="K29" s="234">
        <f>ROUND(E29*J29,2)</f>
        <v>0</v>
      </c>
      <c r="L29" s="234">
        <v>21</v>
      </c>
      <c r="M29" s="234">
        <f>G29*(1+L29/100)</f>
        <v>0</v>
      </c>
      <c r="N29" s="223">
        <v>0</v>
      </c>
      <c r="O29" s="223">
        <f>ROUND(E29*N29,5)</f>
        <v>0</v>
      </c>
      <c r="P29" s="223">
        <v>0</v>
      </c>
      <c r="Q29" s="223">
        <f>ROUND(E29*P29,5)</f>
        <v>0</v>
      </c>
      <c r="R29" s="223"/>
      <c r="S29" s="223"/>
      <c r="T29" s="224">
        <v>0.36199999999999999</v>
      </c>
      <c r="U29" s="223">
        <f>ROUND(E29*T29,2)</f>
        <v>3.62</v>
      </c>
      <c r="V29" s="213"/>
      <c r="W29" s="213"/>
      <c r="X29" s="213"/>
      <c r="Y29" s="213"/>
      <c r="Z29" s="213"/>
      <c r="AA29" s="213"/>
      <c r="AB29" s="213"/>
      <c r="AC29" s="213"/>
      <c r="AD29" s="213"/>
      <c r="AE29" s="213" t="s">
        <v>147</v>
      </c>
      <c r="AF29" s="213"/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</row>
    <row r="30" spans="1:60" ht="22.5" outlineLevel="1" x14ac:dyDescent="0.2">
      <c r="A30" s="214">
        <v>9</v>
      </c>
      <c r="B30" s="221" t="s">
        <v>168</v>
      </c>
      <c r="C30" s="266" t="s">
        <v>169</v>
      </c>
      <c r="D30" s="223" t="s">
        <v>155</v>
      </c>
      <c r="E30" s="229">
        <v>12</v>
      </c>
      <c r="F30" s="233">
        <f>H30+J30</f>
        <v>0</v>
      </c>
      <c r="G30" s="234">
        <f>ROUND(E30*F30,2)</f>
        <v>0</v>
      </c>
      <c r="H30" s="234"/>
      <c r="I30" s="234">
        <f>ROUND(E30*H30,2)</f>
        <v>0</v>
      </c>
      <c r="J30" s="234"/>
      <c r="K30" s="234">
        <f>ROUND(E30*J30,2)</f>
        <v>0</v>
      </c>
      <c r="L30" s="234">
        <v>21</v>
      </c>
      <c r="M30" s="234">
        <f>G30*(1+L30/100)</f>
        <v>0</v>
      </c>
      <c r="N30" s="223">
        <v>1.56E-3</v>
      </c>
      <c r="O30" s="223">
        <f>ROUND(E30*N30,5)</f>
        <v>1.8720000000000001E-2</v>
      </c>
      <c r="P30" s="223">
        <v>0</v>
      </c>
      <c r="Q30" s="223">
        <f>ROUND(E30*P30,5)</f>
        <v>0</v>
      </c>
      <c r="R30" s="223"/>
      <c r="S30" s="223"/>
      <c r="T30" s="224">
        <v>0.12</v>
      </c>
      <c r="U30" s="223">
        <f>ROUND(E30*T30,2)</f>
        <v>1.44</v>
      </c>
      <c r="V30" s="213"/>
      <c r="W30" s="213"/>
      <c r="X30" s="213"/>
      <c r="Y30" s="213"/>
      <c r="Z30" s="213"/>
      <c r="AA30" s="213"/>
      <c r="AB30" s="213"/>
      <c r="AC30" s="213"/>
      <c r="AD30" s="213"/>
      <c r="AE30" s="213" t="s">
        <v>147</v>
      </c>
      <c r="AF30" s="213"/>
      <c r="AG30" s="213"/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outlineLevel="1" x14ac:dyDescent="0.2">
      <c r="A31" s="214">
        <v>10</v>
      </c>
      <c r="B31" s="221" t="s">
        <v>170</v>
      </c>
      <c r="C31" s="266" t="s">
        <v>171</v>
      </c>
      <c r="D31" s="223" t="s">
        <v>155</v>
      </c>
      <c r="E31" s="229">
        <v>8</v>
      </c>
      <c r="F31" s="233">
        <f>H31+J31</f>
        <v>0</v>
      </c>
      <c r="G31" s="234">
        <f>ROUND(E31*F31,2)</f>
        <v>0</v>
      </c>
      <c r="H31" s="234"/>
      <c r="I31" s="234">
        <f>ROUND(E31*H31,2)</f>
        <v>0</v>
      </c>
      <c r="J31" s="234"/>
      <c r="K31" s="234">
        <f>ROUND(E31*J31,2)</f>
        <v>0</v>
      </c>
      <c r="L31" s="234">
        <v>21</v>
      </c>
      <c r="M31" s="234">
        <f>G31*(1+L31/100)</f>
        <v>0</v>
      </c>
      <c r="N31" s="223">
        <v>1.7330000000000002E-2</v>
      </c>
      <c r="O31" s="223">
        <f>ROUND(E31*N31,5)</f>
        <v>0.13864000000000001</v>
      </c>
      <c r="P31" s="223">
        <v>0</v>
      </c>
      <c r="Q31" s="223">
        <f>ROUND(E31*P31,5)</f>
        <v>0</v>
      </c>
      <c r="R31" s="223"/>
      <c r="S31" s="223"/>
      <c r="T31" s="224">
        <v>0.253</v>
      </c>
      <c r="U31" s="223">
        <f>ROUND(E31*T31,2)</f>
        <v>2.02</v>
      </c>
      <c r="V31" s="213"/>
      <c r="W31" s="213"/>
      <c r="X31" s="213"/>
      <c r="Y31" s="213"/>
      <c r="Z31" s="213"/>
      <c r="AA31" s="213"/>
      <c r="AB31" s="213"/>
      <c r="AC31" s="213"/>
      <c r="AD31" s="213"/>
      <c r="AE31" s="213" t="s">
        <v>147</v>
      </c>
      <c r="AF31" s="213"/>
      <c r="AG31" s="213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ht="22.5" outlineLevel="1" x14ac:dyDescent="0.2">
      <c r="A32" s="214">
        <v>11</v>
      </c>
      <c r="B32" s="221" t="s">
        <v>172</v>
      </c>
      <c r="C32" s="266" t="s">
        <v>173</v>
      </c>
      <c r="D32" s="223" t="s">
        <v>155</v>
      </c>
      <c r="E32" s="229">
        <v>4</v>
      </c>
      <c r="F32" s="233">
        <f>H32+J32</f>
        <v>0</v>
      </c>
      <c r="G32" s="234">
        <f>ROUND(E32*F32,2)</f>
        <v>0</v>
      </c>
      <c r="H32" s="234"/>
      <c r="I32" s="234">
        <f>ROUND(E32*H32,2)</f>
        <v>0</v>
      </c>
      <c r="J32" s="234"/>
      <c r="K32" s="234">
        <f>ROUND(E32*J32,2)</f>
        <v>0</v>
      </c>
      <c r="L32" s="234">
        <v>21</v>
      </c>
      <c r="M32" s="234">
        <f>G32*(1+L32/100)</f>
        <v>0</v>
      </c>
      <c r="N32" s="223">
        <v>3.7130000000000003E-2</v>
      </c>
      <c r="O32" s="223">
        <f>ROUND(E32*N32,5)</f>
        <v>0.14852000000000001</v>
      </c>
      <c r="P32" s="223">
        <v>0</v>
      </c>
      <c r="Q32" s="223">
        <f>ROUND(E32*P32,5)</f>
        <v>0</v>
      </c>
      <c r="R32" s="223"/>
      <c r="S32" s="223"/>
      <c r="T32" s="224">
        <v>0.29299999999999998</v>
      </c>
      <c r="U32" s="223">
        <f>ROUND(E32*T32,2)</f>
        <v>1.17</v>
      </c>
      <c r="V32" s="213"/>
      <c r="W32" s="213"/>
      <c r="X32" s="213"/>
      <c r="Y32" s="213"/>
      <c r="Z32" s="213"/>
      <c r="AA32" s="213"/>
      <c r="AB32" s="213"/>
      <c r="AC32" s="213"/>
      <c r="AD32" s="213"/>
      <c r="AE32" s="213" t="s">
        <v>147</v>
      </c>
      <c r="AF32" s="213"/>
      <c r="AG32" s="213"/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</row>
    <row r="33" spans="1:60" x14ac:dyDescent="0.2">
      <c r="A33" s="215" t="s">
        <v>134</v>
      </c>
      <c r="B33" s="222" t="s">
        <v>74</v>
      </c>
      <c r="C33" s="268" t="s">
        <v>75</v>
      </c>
      <c r="D33" s="226"/>
      <c r="E33" s="231"/>
      <c r="F33" s="235"/>
      <c r="G33" s="235">
        <f>SUMIF(AE34:AE35,"&lt;&gt;NOR",G34:G35)</f>
        <v>0</v>
      </c>
      <c r="H33" s="235"/>
      <c r="I33" s="235">
        <f>SUM(I34:I35)</f>
        <v>0</v>
      </c>
      <c r="J33" s="235"/>
      <c r="K33" s="235">
        <f>SUM(K34:K35)</f>
        <v>0</v>
      </c>
      <c r="L33" s="235"/>
      <c r="M33" s="235">
        <f>SUM(M34:M35)</f>
        <v>0</v>
      </c>
      <c r="N33" s="226"/>
      <c r="O33" s="226">
        <f>SUM(O34:O35)</f>
        <v>0.19137999999999999</v>
      </c>
      <c r="P33" s="226"/>
      <c r="Q33" s="226">
        <f>SUM(Q34:Q35)</f>
        <v>0</v>
      </c>
      <c r="R33" s="226"/>
      <c r="S33" s="226"/>
      <c r="T33" s="227"/>
      <c r="U33" s="226">
        <f>SUM(U34:U35)</f>
        <v>1.33</v>
      </c>
      <c r="AE33" t="s">
        <v>135</v>
      </c>
    </row>
    <row r="34" spans="1:60" outlineLevel="1" x14ac:dyDescent="0.2">
      <c r="A34" s="214">
        <v>12</v>
      </c>
      <c r="B34" s="221" t="s">
        <v>174</v>
      </c>
      <c r="C34" s="266" t="s">
        <v>175</v>
      </c>
      <c r="D34" s="223" t="s">
        <v>138</v>
      </c>
      <c r="E34" s="229">
        <v>4.0459999999999994</v>
      </c>
      <c r="F34" s="233">
        <f>H34+J34</f>
        <v>0</v>
      </c>
      <c r="G34" s="234">
        <f>ROUND(E34*F34,2)</f>
        <v>0</v>
      </c>
      <c r="H34" s="234"/>
      <c r="I34" s="234">
        <f>ROUND(E34*H34,2)</f>
        <v>0</v>
      </c>
      <c r="J34" s="234"/>
      <c r="K34" s="234">
        <f>ROUND(E34*J34,2)</f>
        <v>0</v>
      </c>
      <c r="L34" s="234">
        <v>21</v>
      </c>
      <c r="M34" s="234">
        <f>G34*(1+L34/100)</f>
        <v>0</v>
      </c>
      <c r="N34" s="223">
        <v>4.7300000000000002E-2</v>
      </c>
      <c r="O34" s="223">
        <f>ROUND(E34*N34,5)</f>
        <v>0.19137999999999999</v>
      </c>
      <c r="P34" s="223">
        <v>0</v>
      </c>
      <c r="Q34" s="223">
        <f>ROUND(E34*P34,5)</f>
        <v>0</v>
      </c>
      <c r="R34" s="223"/>
      <c r="S34" s="223"/>
      <c r="T34" s="224">
        <v>0.32850000000000001</v>
      </c>
      <c r="U34" s="223">
        <f>ROUND(E34*T34,2)</f>
        <v>1.33</v>
      </c>
      <c r="V34" s="213"/>
      <c r="W34" s="213"/>
      <c r="X34" s="213"/>
      <c r="Y34" s="213"/>
      <c r="Z34" s="213"/>
      <c r="AA34" s="213"/>
      <c r="AB34" s="213"/>
      <c r="AC34" s="213"/>
      <c r="AD34" s="213"/>
      <c r="AE34" s="213" t="s">
        <v>147</v>
      </c>
      <c r="AF34" s="213"/>
      <c r="AG34" s="213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 outlineLevel="1" x14ac:dyDescent="0.2">
      <c r="A35" s="214"/>
      <c r="B35" s="221"/>
      <c r="C35" s="267" t="s">
        <v>150</v>
      </c>
      <c r="D35" s="225"/>
      <c r="E35" s="230">
        <v>4.0460000000000003</v>
      </c>
      <c r="F35" s="234"/>
      <c r="G35" s="234"/>
      <c r="H35" s="234"/>
      <c r="I35" s="234"/>
      <c r="J35" s="234"/>
      <c r="K35" s="234"/>
      <c r="L35" s="234"/>
      <c r="M35" s="234"/>
      <c r="N35" s="223"/>
      <c r="O35" s="223"/>
      <c r="P35" s="223"/>
      <c r="Q35" s="223"/>
      <c r="R35" s="223"/>
      <c r="S35" s="223"/>
      <c r="T35" s="224"/>
      <c r="U35" s="223"/>
      <c r="V35" s="213"/>
      <c r="W35" s="213"/>
      <c r="X35" s="213"/>
      <c r="Y35" s="213"/>
      <c r="Z35" s="213"/>
      <c r="AA35" s="213"/>
      <c r="AB35" s="213"/>
      <c r="AC35" s="213"/>
      <c r="AD35" s="213"/>
      <c r="AE35" s="213" t="s">
        <v>141</v>
      </c>
      <c r="AF35" s="213">
        <v>0</v>
      </c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</row>
    <row r="36" spans="1:60" x14ac:dyDescent="0.2">
      <c r="A36" s="215" t="s">
        <v>134</v>
      </c>
      <c r="B36" s="222" t="s">
        <v>76</v>
      </c>
      <c r="C36" s="268" t="s">
        <v>77</v>
      </c>
      <c r="D36" s="226"/>
      <c r="E36" s="231"/>
      <c r="F36" s="235"/>
      <c r="G36" s="235">
        <f>SUMIF(AE37:AE38,"&lt;&gt;NOR",G37:G38)</f>
        <v>0</v>
      </c>
      <c r="H36" s="235"/>
      <c r="I36" s="235">
        <f>SUM(I37:I38)</f>
        <v>0</v>
      </c>
      <c r="J36" s="235"/>
      <c r="K36" s="235">
        <f>SUM(K37:K38)</f>
        <v>0</v>
      </c>
      <c r="L36" s="235"/>
      <c r="M36" s="235">
        <f>SUM(M37:M38)</f>
        <v>0</v>
      </c>
      <c r="N36" s="226"/>
      <c r="O36" s="226">
        <f>SUM(O37:O38)</f>
        <v>6.3200000000000001E-3</v>
      </c>
      <c r="P36" s="226"/>
      <c r="Q36" s="226">
        <f>SUM(Q37:Q38)</f>
        <v>0</v>
      </c>
      <c r="R36" s="226"/>
      <c r="S36" s="226"/>
      <c r="T36" s="227"/>
      <c r="U36" s="226">
        <f>SUM(U37:U38)</f>
        <v>0.91</v>
      </c>
      <c r="AE36" t="s">
        <v>135</v>
      </c>
    </row>
    <row r="37" spans="1:60" ht="22.5" outlineLevel="1" x14ac:dyDescent="0.2">
      <c r="A37" s="214">
        <v>13</v>
      </c>
      <c r="B37" s="221" t="s">
        <v>176</v>
      </c>
      <c r="C37" s="266" t="s">
        <v>177</v>
      </c>
      <c r="D37" s="223" t="s">
        <v>138</v>
      </c>
      <c r="E37" s="229">
        <v>4</v>
      </c>
      <c r="F37" s="233">
        <f>H37+J37</f>
        <v>0</v>
      </c>
      <c r="G37" s="234">
        <f>ROUND(E37*F37,2)</f>
        <v>0</v>
      </c>
      <c r="H37" s="234"/>
      <c r="I37" s="234">
        <f>ROUND(E37*H37,2)</f>
        <v>0</v>
      </c>
      <c r="J37" s="234"/>
      <c r="K37" s="234">
        <f>ROUND(E37*J37,2)</f>
        <v>0</v>
      </c>
      <c r="L37" s="234">
        <v>21</v>
      </c>
      <c r="M37" s="234">
        <f>G37*(1+L37/100)</f>
        <v>0</v>
      </c>
      <c r="N37" s="223">
        <v>1.58E-3</v>
      </c>
      <c r="O37" s="223">
        <f>ROUND(E37*N37,5)</f>
        <v>6.3200000000000001E-3</v>
      </c>
      <c r="P37" s="223">
        <v>0</v>
      </c>
      <c r="Q37" s="223">
        <f>ROUND(E37*P37,5)</f>
        <v>0</v>
      </c>
      <c r="R37" s="223"/>
      <c r="S37" s="223"/>
      <c r="T37" s="224">
        <v>0.214</v>
      </c>
      <c r="U37" s="223">
        <f>ROUND(E37*T37,2)</f>
        <v>0.86</v>
      </c>
      <c r="V37" s="213"/>
      <c r="W37" s="213"/>
      <c r="X37" s="213"/>
      <c r="Y37" s="213"/>
      <c r="Z37" s="213"/>
      <c r="AA37" s="213"/>
      <c r="AB37" s="213"/>
      <c r="AC37" s="213"/>
      <c r="AD37" s="213"/>
      <c r="AE37" s="213" t="s">
        <v>147</v>
      </c>
      <c r="AF37" s="213"/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outlineLevel="1" x14ac:dyDescent="0.2">
      <c r="A38" s="214">
        <v>14</v>
      </c>
      <c r="B38" s="221" t="s">
        <v>178</v>
      </c>
      <c r="C38" s="266" t="s">
        <v>179</v>
      </c>
      <c r="D38" s="223" t="s">
        <v>180</v>
      </c>
      <c r="E38" s="229">
        <v>7.0000000000000001E-3</v>
      </c>
      <c r="F38" s="233">
        <f>H38+J38</f>
        <v>0</v>
      </c>
      <c r="G38" s="234">
        <f>ROUND(E38*F38,2)</f>
        <v>0</v>
      </c>
      <c r="H38" s="234"/>
      <c r="I38" s="234">
        <f>ROUND(E38*H38,2)</f>
        <v>0</v>
      </c>
      <c r="J38" s="234"/>
      <c r="K38" s="234">
        <f>ROUND(E38*J38,2)</f>
        <v>0</v>
      </c>
      <c r="L38" s="234">
        <v>21</v>
      </c>
      <c r="M38" s="234">
        <f>G38*(1+L38/100)</f>
        <v>0</v>
      </c>
      <c r="N38" s="223">
        <v>0</v>
      </c>
      <c r="O38" s="223">
        <f>ROUND(E38*N38,5)</f>
        <v>0</v>
      </c>
      <c r="P38" s="223">
        <v>0</v>
      </c>
      <c r="Q38" s="223">
        <f>ROUND(E38*P38,5)</f>
        <v>0</v>
      </c>
      <c r="R38" s="223"/>
      <c r="S38" s="223"/>
      <c r="T38" s="224">
        <v>7.3479999999999999</v>
      </c>
      <c r="U38" s="223">
        <f>ROUND(E38*T38,2)</f>
        <v>0.05</v>
      </c>
      <c r="V38" s="213"/>
      <c r="W38" s="213"/>
      <c r="X38" s="213"/>
      <c r="Y38" s="213"/>
      <c r="Z38" s="213"/>
      <c r="AA38" s="213"/>
      <c r="AB38" s="213"/>
      <c r="AC38" s="213"/>
      <c r="AD38" s="213"/>
      <c r="AE38" s="213" t="s">
        <v>147</v>
      </c>
      <c r="AF38" s="213"/>
      <c r="AG38" s="213"/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 x14ac:dyDescent="0.2">
      <c r="A39" s="215" t="s">
        <v>134</v>
      </c>
      <c r="B39" s="222" t="s">
        <v>78</v>
      </c>
      <c r="C39" s="268" t="s">
        <v>79</v>
      </c>
      <c r="D39" s="226"/>
      <c r="E39" s="231"/>
      <c r="F39" s="235"/>
      <c r="G39" s="235">
        <f>SUMIF(AE40:AE41,"&lt;&gt;NOR",G40:G41)</f>
        <v>0</v>
      </c>
      <c r="H39" s="235"/>
      <c r="I39" s="235">
        <f>SUM(I40:I41)</f>
        <v>0</v>
      </c>
      <c r="J39" s="235"/>
      <c r="K39" s="235">
        <f>SUM(K40:K41)</f>
        <v>0</v>
      </c>
      <c r="L39" s="235"/>
      <c r="M39" s="235">
        <f>SUM(M40:M41)</f>
        <v>0</v>
      </c>
      <c r="N39" s="226"/>
      <c r="O39" s="226">
        <f>SUM(O40:O41)</f>
        <v>2.0000000000000002E-5</v>
      </c>
      <c r="P39" s="226"/>
      <c r="Q39" s="226">
        <f>SUM(Q40:Q41)</f>
        <v>0</v>
      </c>
      <c r="R39" s="226"/>
      <c r="S39" s="226"/>
      <c r="T39" s="227"/>
      <c r="U39" s="226">
        <f>SUM(U40:U41)</f>
        <v>0.39</v>
      </c>
      <c r="AE39" t="s">
        <v>135</v>
      </c>
    </row>
    <row r="40" spans="1:60" outlineLevel="1" x14ac:dyDescent="0.2">
      <c r="A40" s="214">
        <v>15</v>
      </c>
      <c r="B40" s="221" t="s">
        <v>181</v>
      </c>
      <c r="C40" s="266" t="s">
        <v>182</v>
      </c>
      <c r="D40" s="223" t="s">
        <v>138</v>
      </c>
      <c r="E40" s="229">
        <v>1.6</v>
      </c>
      <c r="F40" s="233">
        <f>H40+J40</f>
        <v>0</v>
      </c>
      <c r="G40" s="234">
        <f>ROUND(E40*F40,2)</f>
        <v>0</v>
      </c>
      <c r="H40" s="234"/>
      <c r="I40" s="234">
        <f>ROUND(E40*H40,2)</f>
        <v>0</v>
      </c>
      <c r="J40" s="234"/>
      <c r="K40" s="234">
        <f>ROUND(E40*J40,2)</f>
        <v>0</v>
      </c>
      <c r="L40" s="234">
        <v>21</v>
      </c>
      <c r="M40" s="234">
        <f>G40*(1+L40/100)</f>
        <v>0</v>
      </c>
      <c r="N40" s="223">
        <v>1.0000000000000001E-5</v>
      </c>
      <c r="O40" s="223">
        <f>ROUND(E40*N40,5)</f>
        <v>2.0000000000000002E-5</v>
      </c>
      <c r="P40" s="223">
        <v>0</v>
      </c>
      <c r="Q40" s="223">
        <f>ROUND(E40*P40,5)</f>
        <v>0</v>
      </c>
      <c r="R40" s="223"/>
      <c r="S40" s="223"/>
      <c r="T40" s="224">
        <v>0.13</v>
      </c>
      <c r="U40" s="223">
        <f>ROUND(E40*T40,2)</f>
        <v>0.21</v>
      </c>
      <c r="V40" s="213"/>
      <c r="W40" s="213"/>
      <c r="X40" s="213"/>
      <c r="Y40" s="213"/>
      <c r="Z40" s="213"/>
      <c r="AA40" s="213"/>
      <c r="AB40" s="213"/>
      <c r="AC40" s="213"/>
      <c r="AD40" s="213"/>
      <c r="AE40" s="213" t="s">
        <v>147</v>
      </c>
      <c r="AF40" s="213"/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outlineLevel="1" x14ac:dyDescent="0.2">
      <c r="A41" s="214">
        <v>16</v>
      </c>
      <c r="B41" s="221" t="s">
        <v>183</v>
      </c>
      <c r="C41" s="266" t="s">
        <v>184</v>
      </c>
      <c r="D41" s="223" t="s">
        <v>138</v>
      </c>
      <c r="E41" s="229">
        <v>12</v>
      </c>
      <c r="F41" s="233">
        <f>H41+J41</f>
        <v>0</v>
      </c>
      <c r="G41" s="234">
        <f>ROUND(E41*F41,2)</f>
        <v>0</v>
      </c>
      <c r="H41" s="234"/>
      <c r="I41" s="234">
        <f>ROUND(E41*H41,2)</f>
        <v>0</v>
      </c>
      <c r="J41" s="234"/>
      <c r="K41" s="234">
        <f>ROUND(E41*J41,2)</f>
        <v>0</v>
      </c>
      <c r="L41" s="234">
        <v>21</v>
      </c>
      <c r="M41" s="234">
        <f>G41*(1+L41/100)</f>
        <v>0</v>
      </c>
      <c r="N41" s="223">
        <v>0</v>
      </c>
      <c r="O41" s="223">
        <f>ROUND(E41*N41,5)</f>
        <v>0</v>
      </c>
      <c r="P41" s="223">
        <v>0</v>
      </c>
      <c r="Q41" s="223">
        <f>ROUND(E41*P41,5)</f>
        <v>0</v>
      </c>
      <c r="R41" s="223"/>
      <c r="S41" s="223"/>
      <c r="T41" s="224">
        <v>1.4999999999999999E-2</v>
      </c>
      <c r="U41" s="223">
        <f>ROUND(E41*T41,2)</f>
        <v>0.18</v>
      </c>
      <c r="V41" s="213"/>
      <c r="W41" s="213"/>
      <c r="X41" s="213"/>
      <c r="Y41" s="213"/>
      <c r="Z41" s="213"/>
      <c r="AA41" s="213"/>
      <c r="AB41" s="213"/>
      <c r="AC41" s="213"/>
      <c r="AD41" s="213"/>
      <c r="AE41" s="213" t="s">
        <v>147</v>
      </c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</row>
    <row r="42" spans="1:60" x14ac:dyDescent="0.2">
      <c r="A42" s="215" t="s">
        <v>134</v>
      </c>
      <c r="B42" s="222" t="s">
        <v>80</v>
      </c>
      <c r="C42" s="268" t="s">
        <v>81</v>
      </c>
      <c r="D42" s="226"/>
      <c r="E42" s="231"/>
      <c r="F42" s="235"/>
      <c r="G42" s="235">
        <f>SUMIF(AE43:AE54,"&lt;&gt;NOR",G43:G54)</f>
        <v>0</v>
      </c>
      <c r="H42" s="235"/>
      <c r="I42" s="235">
        <f>SUM(I43:I54)</f>
        <v>0</v>
      </c>
      <c r="J42" s="235"/>
      <c r="K42" s="235">
        <f>SUM(K43:K54)</f>
        <v>0</v>
      </c>
      <c r="L42" s="235"/>
      <c r="M42" s="235">
        <f>SUM(M43:M54)</f>
        <v>0</v>
      </c>
      <c r="N42" s="226"/>
      <c r="O42" s="226">
        <f>SUM(O43:O54)</f>
        <v>1.069E-2</v>
      </c>
      <c r="P42" s="226"/>
      <c r="Q42" s="226">
        <f>SUM(Q43:Q54)</f>
        <v>2.4121999999999999</v>
      </c>
      <c r="R42" s="226"/>
      <c r="S42" s="226"/>
      <c r="T42" s="227"/>
      <c r="U42" s="226">
        <f>SUM(U43:U54)</f>
        <v>19.05</v>
      </c>
      <c r="AE42" t="s">
        <v>135</v>
      </c>
    </row>
    <row r="43" spans="1:60" outlineLevel="1" x14ac:dyDescent="0.2">
      <c r="A43" s="214">
        <v>17</v>
      </c>
      <c r="B43" s="221" t="s">
        <v>185</v>
      </c>
      <c r="C43" s="266" t="s">
        <v>186</v>
      </c>
      <c r="D43" s="223" t="s">
        <v>138</v>
      </c>
      <c r="E43" s="229">
        <v>10.141</v>
      </c>
      <c r="F43" s="233">
        <f>H43+J43</f>
        <v>0</v>
      </c>
      <c r="G43" s="234">
        <f>ROUND(E43*F43,2)</f>
        <v>0</v>
      </c>
      <c r="H43" s="234"/>
      <c r="I43" s="234">
        <f>ROUND(E43*H43,2)</f>
        <v>0</v>
      </c>
      <c r="J43" s="234"/>
      <c r="K43" s="234">
        <f>ROUND(E43*J43,2)</f>
        <v>0</v>
      </c>
      <c r="L43" s="234">
        <v>21</v>
      </c>
      <c r="M43" s="234">
        <f>G43*(1+L43/100)</f>
        <v>0</v>
      </c>
      <c r="N43" s="223">
        <v>6.7000000000000002E-4</v>
      </c>
      <c r="O43" s="223">
        <f>ROUND(E43*N43,5)</f>
        <v>6.79E-3</v>
      </c>
      <c r="P43" s="223">
        <v>0.13400000000000001</v>
      </c>
      <c r="Q43" s="223">
        <f>ROUND(E43*P43,5)</f>
        <v>1.3588899999999999</v>
      </c>
      <c r="R43" s="223"/>
      <c r="S43" s="223"/>
      <c r="T43" s="224">
        <v>0.58018999999999998</v>
      </c>
      <c r="U43" s="223">
        <f>ROUND(E43*T43,2)</f>
        <v>5.88</v>
      </c>
      <c r="V43" s="213"/>
      <c r="W43" s="213"/>
      <c r="X43" s="213"/>
      <c r="Y43" s="213"/>
      <c r="Z43" s="213"/>
      <c r="AA43" s="213"/>
      <c r="AB43" s="213"/>
      <c r="AC43" s="213"/>
      <c r="AD43" s="213"/>
      <c r="AE43" s="213" t="s">
        <v>139</v>
      </c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</row>
    <row r="44" spans="1:60" outlineLevel="1" x14ac:dyDescent="0.2">
      <c r="A44" s="214"/>
      <c r="B44" s="221"/>
      <c r="C44" s="267" t="s">
        <v>187</v>
      </c>
      <c r="D44" s="225"/>
      <c r="E44" s="230">
        <v>10.141</v>
      </c>
      <c r="F44" s="234"/>
      <c r="G44" s="234"/>
      <c r="H44" s="234"/>
      <c r="I44" s="234"/>
      <c r="J44" s="234"/>
      <c r="K44" s="234"/>
      <c r="L44" s="234"/>
      <c r="M44" s="234"/>
      <c r="N44" s="223"/>
      <c r="O44" s="223"/>
      <c r="P44" s="223"/>
      <c r="Q44" s="223"/>
      <c r="R44" s="223"/>
      <c r="S44" s="223"/>
      <c r="T44" s="224"/>
      <c r="U44" s="223"/>
      <c r="V44" s="213"/>
      <c r="W44" s="213"/>
      <c r="X44" s="213"/>
      <c r="Y44" s="213"/>
      <c r="Z44" s="213"/>
      <c r="AA44" s="213"/>
      <c r="AB44" s="213"/>
      <c r="AC44" s="213"/>
      <c r="AD44" s="213"/>
      <c r="AE44" s="213" t="s">
        <v>141</v>
      </c>
      <c r="AF44" s="213">
        <v>0</v>
      </c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</row>
    <row r="45" spans="1:60" outlineLevel="1" x14ac:dyDescent="0.2">
      <c r="A45" s="214">
        <v>18</v>
      </c>
      <c r="B45" s="221" t="s">
        <v>188</v>
      </c>
      <c r="C45" s="266" t="s">
        <v>189</v>
      </c>
      <c r="D45" s="223" t="s">
        <v>146</v>
      </c>
      <c r="E45" s="229">
        <v>1</v>
      </c>
      <c r="F45" s="233">
        <f>H45+J45</f>
        <v>0</v>
      </c>
      <c r="G45" s="234">
        <f>ROUND(E45*F45,2)</f>
        <v>0</v>
      </c>
      <c r="H45" s="234"/>
      <c r="I45" s="234">
        <f>ROUND(E45*H45,2)</f>
        <v>0</v>
      </c>
      <c r="J45" s="234"/>
      <c r="K45" s="234">
        <f>ROUND(E45*J45,2)</f>
        <v>0</v>
      </c>
      <c r="L45" s="234">
        <v>21</v>
      </c>
      <c r="M45" s="234">
        <f>G45*(1+L45/100)</f>
        <v>0</v>
      </c>
      <c r="N45" s="223">
        <v>0</v>
      </c>
      <c r="O45" s="223">
        <f>ROUND(E45*N45,5)</f>
        <v>0</v>
      </c>
      <c r="P45" s="223">
        <v>0</v>
      </c>
      <c r="Q45" s="223">
        <f>ROUND(E45*P45,5)</f>
        <v>0</v>
      </c>
      <c r="R45" s="223"/>
      <c r="S45" s="223"/>
      <c r="T45" s="224">
        <v>0.08</v>
      </c>
      <c r="U45" s="223">
        <f>ROUND(E45*T45,2)</f>
        <v>0.08</v>
      </c>
      <c r="V45" s="213"/>
      <c r="W45" s="213"/>
      <c r="X45" s="213"/>
      <c r="Y45" s="213"/>
      <c r="Z45" s="213"/>
      <c r="AA45" s="213"/>
      <c r="AB45" s="213"/>
      <c r="AC45" s="213"/>
      <c r="AD45" s="213"/>
      <c r="AE45" s="213" t="s">
        <v>147</v>
      </c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outlineLevel="1" x14ac:dyDescent="0.2">
      <c r="A46" s="214">
        <v>19</v>
      </c>
      <c r="B46" s="221" t="s">
        <v>190</v>
      </c>
      <c r="C46" s="266" t="s">
        <v>191</v>
      </c>
      <c r="D46" s="223" t="s">
        <v>138</v>
      </c>
      <c r="E46" s="229">
        <v>1.1819999999999999</v>
      </c>
      <c r="F46" s="233">
        <f>H46+J46</f>
        <v>0</v>
      </c>
      <c r="G46" s="234">
        <f>ROUND(E46*F46,2)</f>
        <v>0</v>
      </c>
      <c r="H46" s="234"/>
      <c r="I46" s="234">
        <f>ROUND(E46*H46,2)</f>
        <v>0</v>
      </c>
      <c r="J46" s="234"/>
      <c r="K46" s="234">
        <f>ROUND(E46*J46,2)</f>
        <v>0</v>
      </c>
      <c r="L46" s="234">
        <v>21</v>
      </c>
      <c r="M46" s="234">
        <f>G46*(1+L46/100)</f>
        <v>0</v>
      </c>
      <c r="N46" s="223">
        <v>1.17E-3</v>
      </c>
      <c r="O46" s="223">
        <f>ROUND(E46*N46,5)</f>
        <v>1.3799999999999999E-3</v>
      </c>
      <c r="P46" s="223">
        <v>7.5999999999999998E-2</v>
      </c>
      <c r="Q46" s="223">
        <f>ROUND(E46*P46,5)</f>
        <v>8.9829999999999993E-2</v>
      </c>
      <c r="R46" s="223"/>
      <c r="S46" s="223"/>
      <c r="T46" s="224">
        <v>0.93899999999999995</v>
      </c>
      <c r="U46" s="223">
        <f>ROUND(E46*T46,2)</f>
        <v>1.1100000000000001</v>
      </c>
      <c r="V46" s="213"/>
      <c r="W46" s="213"/>
      <c r="X46" s="213"/>
      <c r="Y46" s="213"/>
      <c r="Z46" s="213"/>
      <c r="AA46" s="213"/>
      <c r="AB46" s="213"/>
      <c r="AC46" s="213"/>
      <c r="AD46" s="213"/>
      <c r="AE46" s="213" t="s">
        <v>147</v>
      </c>
      <c r="AF46" s="213"/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outlineLevel="1" x14ac:dyDescent="0.2">
      <c r="A47" s="214"/>
      <c r="B47" s="221"/>
      <c r="C47" s="267" t="s">
        <v>192</v>
      </c>
      <c r="D47" s="225"/>
      <c r="E47" s="230">
        <v>1.1819999999999999</v>
      </c>
      <c r="F47" s="234"/>
      <c r="G47" s="234"/>
      <c r="H47" s="234"/>
      <c r="I47" s="234"/>
      <c r="J47" s="234"/>
      <c r="K47" s="234"/>
      <c r="L47" s="234"/>
      <c r="M47" s="234"/>
      <c r="N47" s="223"/>
      <c r="O47" s="223"/>
      <c r="P47" s="223"/>
      <c r="Q47" s="223"/>
      <c r="R47" s="223"/>
      <c r="S47" s="223"/>
      <c r="T47" s="224"/>
      <c r="U47" s="223"/>
      <c r="V47" s="213"/>
      <c r="W47" s="213"/>
      <c r="X47" s="213"/>
      <c r="Y47" s="213"/>
      <c r="Z47" s="213"/>
      <c r="AA47" s="213"/>
      <c r="AB47" s="213"/>
      <c r="AC47" s="213"/>
      <c r="AD47" s="213"/>
      <c r="AE47" s="213" t="s">
        <v>141</v>
      </c>
      <c r="AF47" s="213">
        <v>0</v>
      </c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</row>
    <row r="48" spans="1:60" outlineLevel="1" x14ac:dyDescent="0.2">
      <c r="A48" s="214">
        <v>20</v>
      </c>
      <c r="B48" s="221" t="s">
        <v>193</v>
      </c>
      <c r="C48" s="266" t="s">
        <v>194</v>
      </c>
      <c r="D48" s="223" t="s">
        <v>195</v>
      </c>
      <c r="E48" s="229">
        <v>1.7999999999999999E-2</v>
      </c>
      <c r="F48" s="233">
        <f>H48+J48</f>
        <v>0</v>
      </c>
      <c r="G48" s="234">
        <f>ROUND(E48*F48,2)</f>
        <v>0</v>
      </c>
      <c r="H48" s="234"/>
      <c r="I48" s="234">
        <f>ROUND(E48*H48,2)</f>
        <v>0</v>
      </c>
      <c r="J48" s="234"/>
      <c r="K48" s="234">
        <f>ROUND(E48*J48,2)</f>
        <v>0</v>
      </c>
      <c r="L48" s="234">
        <v>21</v>
      </c>
      <c r="M48" s="234">
        <f>G48*(1+L48/100)</f>
        <v>0</v>
      </c>
      <c r="N48" s="223">
        <v>1.7989999999999999E-2</v>
      </c>
      <c r="O48" s="223">
        <f>ROUND(E48*N48,5)</f>
        <v>3.2000000000000003E-4</v>
      </c>
      <c r="P48" s="223">
        <v>2.4</v>
      </c>
      <c r="Q48" s="223">
        <f>ROUND(E48*P48,5)</f>
        <v>4.3200000000000002E-2</v>
      </c>
      <c r="R48" s="223"/>
      <c r="S48" s="223"/>
      <c r="T48" s="224">
        <v>12.817</v>
      </c>
      <c r="U48" s="223">
        <f>ROUND(E48*T48,2)</f>
        <v>0.23</v>
      </c>
      <c r="V48" s="213"/>
      <c r="W48" s="213"/>
      <c r="X48" s="213"/>
      <c r="Y48" s="213"/>
      <c r="Z48" s="213"/>
      <c r="AA48" s="213"/>
      <c r="AB48" s="213"/>
      <c r="AC48" s="213"/>
      <c r="AD48" s="213"/>
      <c r="AE48" s="213" t="s">
        <v>147</v>
      </c>
      <c r="AF48" s="213"/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</row>
    <row r="49" spans="1:60" outlineLevel="1" x14ac:dyDescent="0.2">
      <c r="A49" s="214"/>
      <c r="B49" s="221"/>
      <c r="C49" s="267" t="s">
        <v>196</v>
      </c>
      <c r="D49" s="225"/>
      <c r="E49" s="230">
        <v>1.7999999999999999E-2</v>
      </c>
      <c r="F49" s="234"/>
      <c r="G49" s="234"/>
      <c r="H49" s="234"/>
      <c r="I49" s="234"/>
      <c r="J49" s="234"/>
      <c r="K49" s="234"/>
      <c r="L49" s="234"/>
      <c r="M49" s="234"/>
      <c r="N49" s="223"/>
      <c r="O49" s="223"/>
      <c r="P49" s="223"/>
      <c r="Q49" s="223"/>
      <c r="R49" s="223"/>
      <c r="S49" s="223"/>
      <c r="T49" s="224"/>
      <c r="U49" s="223"/>
      <c r="V49" s="213"/>
      <c r="W49" s="213"/>
      <c r="X49" s="213"/>
      <c r="Y49" s="213"/>
      <c r="Z49" s="213"/>
      <c r="AA49" s="213"/>
      <c r="AB49" s="213"/>
      <c r="AC49" s="213"/>
      <c r="AD49" s="213"/>
      <c r="AE49" s="213" t="s">
        <v>141</v>
      </c>
      <c r="AF49" s="213">
        <v>0</v>
      </c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ht="22.5" outlineLevel="1" x14ac:dyDescent="0.2">
      <c r="A50" s="214">
        <v>21</v>
      </c>
      <c r="B50" s="221" t="s">
        <v>197</v>
      </c>
      <c r="C50" s="266" t="s">
        <v>198</v>
      </c>
      <c r="D50" s="223" t="s">
        <v>195</v>
      </c>
      <c r="E50" s="229">
        <v>0.40459999999999996</v>
      </c>
      <c r="F50" s="233">
        <f>H50+J50</f>
        <v>0</v>
      </c>
      <c r="G50" s="234">
        <f>ROUND(E50*F50,2)</f>
        <v>0</v>
      </c>
      <c r="H50" s="234"/>
      <c r="I50" s="234">
        <f>ROUND(E50*H50,2)</f>
        <v>0</v>
      </c>
      <c r="J50" s="234"/>
      <c r="K50" s="234">
        <f>ROUND(E50*J50,2)</f>
        <v>0</v>
      </c>
      <c r="L50" s="234">
        <v>21</v>
      </c>
      <c r="M50" s="234">
        <f>G50*(1+L50/100)</f>
        <v>0</v>
      </c>
      <c r="N50" s="223">
        <v>0</v>
      </c>
      <c r="O50" s="223">
        <f>ROUND(E50*N50,5)</f>
        <v>0</v>
      </c>
      <c r="P50" s="223">
        <v>2.2000000000000002</v>
      </c>
      <c r="Q50" s="223">
        <f>ROUND(E50*P50,5)</f>
        <v>0.89012000000000002</v>
      </c>
      <c r="R50" s="223"/>
      <c r="S50" s="223"/>
      <c r="T50" s="224">
        <v>18.870999999999999</v>
      </c>
      <c r="U50" s="223">
        <f>ROUND(E50*T50,2)</f>
        <v>7.64</v>
      </c>
      <c r="V50" s="213"/>
      <c r="W50" s="213"/>
      <c r="X50" s="213"/>
      <c r="Y50" s="213"/>
      <c r="Z50" s="213"/>
      <c r="AA50" s="213"/>
      <c r="AB50" s="213"/>
      <c r="AC50" s="213"/>
      <c r="AD50" s="213"/>
      <c r="AE50" s="213" t="s">
        <v>139</v>
      </c>
      <c r="AF50" s="213"/>
      <c r="AG50" s="213"/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</row>
    <row r="51" spans="1:60" outlineLevel="1" x14ac:dyDescent="0.2">
      <c r="A51" s="214"/>
      <c r="B51" s="221"/>
      <c r="C51" s="267" t="s">
        <v>199</v>
      </c>
      <c r="D51" s="225"/>
      <c r="E51" s="230">
        <v>0.40460000000000002</v>
      </c>
      <c r="F51" s="234"/>
      <c r="G51" s="234"/>
      <c r="H51" s="234"/>
      <c r="I51" s="234"/>
      <c r="J51" s="234"/>
      <c r="K51" s="234"/>
      <c r="L51" s="234"/>
      <c r="M51" s="234"/>
      <c r="N51" s="223"/>
      <c r="O51" s="223"/>
      <c r="P51" s="223"/>
      <c r="Q51" s="223"/>
      <c r="R51" s="223"/>
      <c r="S51" s="223"/>
      <c r="T51" s="224"/>
      <c r="U51" s="223"/>
      <c r="V51" s="213"/>
      <c r="W51" s="213"/>
      <c r="X51" s="213"/>
      <c r="Y51" s="213"/>
      <c r="Z51" s="213"/>
      <c r="AA51" s="213"/>
      <c r="AB51" s="213"/>
      <c r="AC51" s="213"/>
      <c r="AD51" s="213"/>
      <c r="AE51" s="213" t="s">
        <v>141</v>
      </c>
      <c r="AF51" s="213">
        <v>0</v>
      </c>
      <c r="AG51" s="213"/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</row>
    <row r="52" spans="1:60" outlineLevel="1" x14ac:dyDescent="0.2">
      <c r="A52" s="214">
        <v>22</v>
      </c>
      <c r="B52" s="221" t="s">
        <v>200</v>
      </c>
      <c r="C52" s="266" t="s">
        <v>201</v>
      </c>
      <c r="D52" s="223" t="s">
        <v>155</v>
      </c>
      <c r="E52" s="229">
        <v>0.3</v>
      </c>
      <c r="F52" s="233">
        <f>H52+J52</f>
        <v>0</v>
      </c>
      <c r="G52" s="234">
        <f>ROUND(E52*F52,2)</f>
        <v>0</v>
      </c>
      <c r="H52" s="234"/>
      <c r="I52" s="234">
        <f>ROUND(E52*H52,2)</f>
        <v>0</v>
      </c>
      <c r="J52" s="234"/>
      <c r="K52" s="234">
        <f>ROUND(E52*J52,2)</f>
        <v>0</v>
      </c>
      <c r="L52" s="234">
        <v>21</v>
      </c>
      <c r="M52" s="234">
        <f>G52*(1+L52/100)</f>
        <v>0</v>
      </c>
      <c r="N52" s="223">
        <v>2.0400000000000001E-3</v>
      </c>
      <c r="O52" s="223">
        <f>ROUND(E52*N52,5)</f>
        <v>6.0999999999999997E-4</v>
      </c>
      <c r="P52" s="223">
        <v>3.6170000000000001E-2</v>
      </c>
      <c r="Q52" s="223">
        <f>ROUND(E52*P52,5)</f>
        <v>1.085E-2</v>
      </c>
      <c r="R52" s="223"/>
      <c r="S52" s="223"/>
      <c r="T52" s="224">
        <v>4</v>
      </c>
      <c r="U52" s="223">
        <f>ROUND(E52*T52,2)</f>
        <v>1.2</v>
      </c>
      <c r="V52" s="213"/>
      <c r="W52" s="213"/>
      <c r="X52" s="213"/>
      <c r="Y52" s="213"/>
      <c r="Z52" s="213"/>
      <c r="AA52" s="213"/>
      <c r="AB52" s="213"/>
      <c r="AC52" s="213"/>
      <c r="AD52" s="213"/>
      <c r="AE52" s="213" t="s">
        <v>147</v>
      </c>
      <c r="AF52" s="213"/>
      <c r="AG52" s="213"/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</row>
    <row r="53" spans="1:60" outlineLevel="1" x14ac:dyDescent="0.2">
      <c r="A53" s="214">
        <v>23</v>
      </c>
      <c r="B53" s="221" t="s">
        <v>202</v>
      </c>
      <c r="C53" s="266" t="s">
        <v>203</v>
      </c>
      <c r="D53" s="223" t="s">
        <v>155</v>
      </c>
      <c r="E53" s="229">
        <v>0.6</v>
      </c>
      <c r="F53" s="233">
        <f>H53+J53</f>
        <v>0</v>
      </c>
      <c r="G53" s="234">
        <f>ROUND(E53*F53,2)</f>
        <v>0</v>
      </c>
      <c r="H53" s="234"/>
      <c r="I53" s="234">
        <f>ROUND(E53*H53,2)</f>
        <v>0</v>
      </c>
      <c r="J53" s="234"/>
      <c r="K53" s="234">
        <f>ROUND(E53*J53,2)</f>
        <v>0</v>
      </c>
      <c r="L53" s="234">
        <v>21</v>
      </c>
      <c r="M53" s="234">
        <f>G53*(1+L53/100)</f>
        <v>0</v>
      </c>
      <c r="N53" s="223">
        <v>1.5100000000000001E-3</v>
      </c>
      <c r="O53" s="223">
        <f>ROUND(E53*N53,5)</f>
        <v>9.1E-4</v>
      </c>
      <c r="P53" s="223">
        <v>7.0699999999999999E-3</v>
      </c>
      <c r="Q53" s="223">
        <f>ROUND(E53*P53,5)</f>
        <v>4.2399999999999998E-3</v>
      </c>
      <c r="R53" s="223"/>
      <c r="S53" s="223"/>
      <c r="T53" s="224">
        <v>2.5499999999999998</v>
      </c>
      <c r="U53" s="223">
        <f>ROUND(E53*T53,2)</f>
        <v>1.53</v>
      </c>
      <c r="V53" s="213"/>
      <c r="W53" s="213"/>
      <c r="X53" s="213"/>
      <c r="Y53" s="213"/>
      <c r="Z53" s="213"/>
      <c r="AA53" s="213"/>
      <c r="AB53" s="213"/>
      <c r="AC53" s="213"/>
      <c r="AD53" s="213"/>
      <c r="AE53" s="213" t="s">
        <v>147</v>
      </c>
      <c r="AF53" s="213"/>
      <c r="AG53" s="213"/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</row>
    <row r="54" spans="1:60" outlineLevel="1" x14ac:dyDescent="0.2">
      <c r="A54" s="214">
        <v>24</v>
      </c>
      <c r="B54" s="221" t="s">
        <v>204</v>
      </c>
      <c r="C54" s="266" t="s">
        <v>205</v>
      </c>
      <c r="D54" s="223" t="s">
        <v>155</v>
      </c>
      <c r="E54" s="229">
        <v>0.3</v>
      </c>
      <c r="F54" s="233">
        <f>H54+J54</f>
        <v>0</v>
      </c>
      <c r="G54" s="234">
        <f>ROUND(E54*F54,2)</f>
        <v>0</v>
      </c>
      <c r="H54" s="234"/>
      <c r="I54" s="234">
        <f>ROUND(E54*H54,2)</f>
        <v>0</v>
      </c>
      <c r="J54" s="234"/>
      <c r="K54" s="234">
        <f>ROUND(E54*J54,2)</f>
        <v>0</v>
      </c>
      <c r="L54" s="234">
        <v>21</v>
      </c>
      <c r="M54" s="234">
        <f>G54*(1+L54/100)</f>
        <v>0</v>
      </c>
      <c r="N54" s="223">
        <v>2.2799999999999999E-3</v>
      </c>
      <c r="O54" s="223">
        <f>ROUND(E54*N54,5)</f>
        <v>6.8000000000000005E-4</v>
      </c>
      <c r="P54" s="223">
        <v>5.024E-2</v>
      </c>
      <c r="Q54" s="223">
        <f>ROUND(E54*P54,5)</f>
        <v>1.507E-2</v>
      </c>
      <c r="R54" s="223"/>
      <c r="S54" s="223"/>
      <c r="T54" s="224">
        <v>4.5999999999999996</v>
      </c>
      <c r="U54" s="223">
        <f>ROUND(E54*T54,2)</f>
        <v>1.38</v>
      </c>
      <c r="V54" s="213"/>
      <c r="W54" s="213"/>
      <c r="X54" s="213"/>
      <c r="Y54" s="213"/>
      <c r="Z54" s="213"/>
      <c r="AA54" s="213"/>
      <c r="AB54" s="213"/>
      <c r="AC54" s="213"/>
      <c r="AD54" s="213"/>
      <c r="AE54" s="213" t="s">
        <v>147</v>
      </c>
      <c r="AF54" s="213"/>
      <c r="AG54" s="213"/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</row>
    <row r="55" spans="1:60" x14ac:dyDescent="0.2">
      <c r="A55" s="215" t="s">
        <v>134</v>
      </c>
      <c r="B55" s="222" t="s">
        <v>82</v>
      </c>
      <c r="C55" s="268" t="s">
        <v>83</v>
      </c>
      <c r="D55" s="226"/>
      <c r="E55" s="231"/>
      <c r="F55" s="235"/>
      <c r="G55" s="235">
        <f>SUMIF(AE56:AE67,"&lt;&gt;NOR",G56:G67)</f>
        <v>0</v>
      </c>
      <c r="H55" s="235"/>
      <c r="I55" s="235">
        <f>SUM(I56:I67)</f>
        <v>0</v>
      </c>
      <c r="J55" s="235"/>
      <c r="K55" s="235">
        <f>SUM(K56:K67)</f>
        <v>0</v>
      </c>
      <c r="L55" s="235"/>
      <c r="M55" s="235">
        <f>SUM(M56:M67)</f>
        <v>0</v>
      </c>
      <c r="N55" s="226"/>
      <c r="O55" s="226">
        <f>SUM(O56:O67)</f>
        <v>1.176E-2</v>
      </c>
      <c r="P55" s="226"/>
      <c r="Q55" s="226">
        <f>SUM(Q56:Q67)</f>
        <v>0.32799999999999996</v>
      </c>
      <c r="R55" s="226"/>
      <c r="S55" s="226"/>
      <c r="T55" s="227"/>
      <c r="U55" s="226">
        <f>SUM(U56:U67)</f>
        <v>18.46</v>
      </c>
      <c r="AE55" t="s">
        <v>135</v>
      </c>
    </row>
    <row r="56" spans="1:60" outlineLevel="1" x14ac:dyDescent="0.2">
      <c r="A56" s="214">
        <v>25</v>
      </c>
      <c r="B56" s="221" t="s">
        <v>206</v>
      </c>
      <c r="C56" s="266" t="s">
        <v>207</v>
      </c>
      <c r="D56" s="223" t="s">
        <v>155</v>
      </c>
      <c r="E56" s="229">
        <v>12</v>
      </c>
      <c r="F56" s="233">
        <f>H56+J56</f>
        <v>0</v>
      </c>
      <c r="G56" s="234">
        <f>ROUND(E56*F56,2)</f>
        <v>0</v>
      </c>
      <c r="H56" s="234"/>
      <c r="I56" s="234">
        <f>ROUND(E56*H56,2)</f>
        <v>0</v>
      </c>
      <c r="J56" s="234"/>
      <c r="K56" s="234">
        <f>ROUND(E56*J56,2)</f>
        <v>0</v>
      </c>
      <c r="L56" s="234">
        <v>21</v>
      </c>
      <c r="M56" s="234">
        <f>G56*(1+L56/100)</f>
        <v>0</v>
      </c>
      <c r="N56" s="223">
        <v>4.8999999999999998E-4</v>
      </c>
      <c r="O56" s="223">
        <f>ROUND(E56*N56,5)</f>
        <v>5.8799999999999998E-3</v>
      </c>
      <c r="P56" s="223">
        <v>2E-3</v>
      </c>
      <c r="Q56" s="223">
        <f>ROUND(E56*P56,5)</f>
        <v>2.4E-2</v>
      </c>
      <c r="R56" s="223"/>
      <c r="S56" s="223"/>
      <c r="T56" s="224">
        <v>0.17599999999999999</v>
      </c>
      <c r="U56" s="223">
        <f>ROUND(E56*T56,2)</f>
        <v>2.11</v>
      </c>
      <c r="V56" s="213"/>
      <c r="W56" s="213"/>
      <c r="X56" s="213"/>
      <c r="Y56" s="213"/>
      <c r="Z56" s="213"/>
      <c r="AA56" s="213"/>
      <c r="AB56" s="213"/>
      <c r="AC56" s="213"/>
      <c r="AD56" s="213"/>
      <c r="AE56" s="213" t="s">
        <v>147</v>
      </c>
      <c r="AF56" s="213"/>
      <c r="AG56" s="213"/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</row>
    <row r="57" spans="1:60" outlineLevel="1" x14ac:dyDescent="0.2">
      <c r="A57" s="214">
        <v>26</v>
      </c>
      <c r="B57" s="221" t="s">
        <v>208</v>
      </c>
      <c r="C57" s="266" t="s">
        <v>209</v>
      </c>
      <c r="D57" s="223" t="s">
        <v>155</v>
      </c>
      <c r="E57" s="229">
        <v>8</v>
      </c>
      <c r="F57" s="233">
        <f>H57+J57</f>
        <v>0</v>
      </c>
      <c r="G57" s="234">
        <f>ROUND(E57*F57,2)</f>
        <v>0</v>
      </c>
      <c r="H57" s="234"/>
      <c r="I57" s="234">
        <f>ROUND(E57*H57,2)</f>
        <v>0</v>
      </c>
      <c r="J57" s="234"/>
      <c r="K57" s="234">
        <f>ROUND(E57*J57,2)</f>
        <v>0</v>
      </c>
      <c r="L57" s="234">
        <v>21</v>
      </c>
      <c r="M57" s="234">
        <f>G57*(1+L57/100)</f>
        <v>0</v>
      </c>
      <c r="N57" s="223">
        <v>4.8999999999999998E-4</v>
      </c>
      <c r="O57" s="223">
        <f>ROUND(E57*N57,5)</f>
        <v>3.9199999999999999E-3</v>
      </c>
      <c r="P57" s="223">
        <v>1.7999999999999999E-2</v>
      </c>
      <c r="Q57" s="223">
        <f>ROUND(E57*P57,5)</f>
        <v>0.14399999999999999</v>
      </c>
      <c r="R57" s="223"/>
      <c r="S57" s="223"/>
      <c r="T57" s="224">
        <v>0.39212999999999998</v>
      </c>
      <c r="U57" s="223">
        <f>ROUND(E57*T57,2)</f>
        <v>3.14</v>
      </c>
      <c r="V57" s="213"/>
      <c r="W57" s="213"/>
      <c r="X57" s="213"/>
      <c r="Y57" s="213"/>
      <c r="Z57" s="213"/>
      <c r="AA57" s="213"/>
      <c r="AB57" s="213"/>
      <c r="AC57" s="213"/>
      <c r="AD57" s="213"/>
      <c r="AE57" s="213" t="s">
        <v>147</v>
      </c>
      <c r="AF57" s="213"/>
      <c r="AG57" s="213"/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3"/>
      <c r="BE57" s="213"/>
      <c r="BF57" s="213"/>
      <c r="BG57" s="213"/>
      <c r="BH57" s="213"/>
    </row>
    <row r="58" spans="1:60" outlineLevel="1" x14ac:dyDescent="0.2">
      <c r="A58" s="214">
        <v>27</v>
      </c>
      <c r="B58" s="221" t="s">
        <v>210</v>
      </c>
      <c r="C58" s="266" t="s">
        <v>211</v>
      </c>
      <c r="D58" s="223" t="s">
        <v>155</v>
      </c>
      <c r="E58" s="229">
        <v>4</v>
      </c>
      <c r="F58" s="233">
        <f>H58+J58</f>
        <v>0</v>
      </c>
      <c r="G58" s="234">
        <f>ROUND(E58*F58,2)</f>
        <v>0</v>
      </c>
      <c r="H58" s="234"/>
      <c r="I58" s="234">
        <f>ROUND(E58*H58,2)</f>
        <v>0</v>
      </c>
      <c r="J58" s="234"/>
      <c r="K58" s="234">
        <f>ROUND(E58*J58,2)</f>
        <v>0</v>
      </c>
      <c r="L58" s="234">
        <v>21</v>
      </c>
      <c r="M58" s="234">
        <f>G58*(1+L58/100)</f>
        <v>0</v>
      </c>
      <c r="N58" s="223">
        <v>4.8999999999999998E-4</v>
      </c>
      <c r="O58" s="223">
        <f>ROUND(E58*N58,5)</f>
        <v>1.9599999999999999E-3</v>
      </c>
      <c r="P58" s="223">
        <v>0.04</v>
      </c>
      <c r="Q58" s="223">
        <f>ROUND(E58*P58,5)</f>
        <v>0.16</v>
      </c>
      <c r="R58" s="223"/>
      <c r="S58" s="223"/>
      <c r="T58" s="224">
        <v>0.77939999999999998</v>
      </c>
      <c r="U58" s="223">
        <f>ROUND(E58*T58,2)</f>
        <v>3.12</v>
      </c>
      <c r="V58" s="213"/>
      <c r="W58" s="213"/>
      <c r="X58" s="213"/>
      <c r="Y58" s="213"/>
      <c r="Z58" s="213"/>
      <c r="AA58" s="213"/>
      <c r="AB58" s="213"/>
      <c r="AC58" s="213"/>
      <c r="AD58" s="213"/>
      <c r="AE58" s="213" t="s">
        <v>147</v>
      </c>
      <c r="AF58" s="213"/>
      <c r="AG58" s="213"/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</row>
    <row r="59" spans="1:60" outlineLevel="1" x14ac:dyDescent="0.2">
      <c r="A59" s="214">
        <v>28</v>
      </c>
      <c r="B59" s="221" t="s">
        <v>212</v>
      </c>
      <c r="C59" s="266" t="s">
        <v>213</v>
      </c>
      <c r="D59" s="223" t="s">
        <v>180</v>
      </c>
      <c r="E59" s="229">
        <v>3.4660000000000002</v>
      </c>
      <c r="F59" s="233">
        <f>H59+J59</f>
        <v>0</v>
      </c>
      <c r="G59" s="234">
        <f>ROUND(E59*F59,2)</f>
        <v>0</v>
      </c>
      <c r="H59" s="234"/>
      <c r="I59" s="234">
        <f>ROUND(E59*H59,2)</f>
        <v>0</v>
      </c>
      <c r="J59" s="234"/>
      <c r="K59" s="234">
        <f>ROUND(E59*J59,2)</f>
        <v>0</v>
      </c>
      <c r="L59" s="234">
        <v>21</v>
      </c>
      <c r="M59" s="234">
        <f>G59*(1+L59/100)</f>
        <v>0</v>
      </c>
      <c r="N59" s="223">
        <v>0</v>
      </c>
      <c r="O59" s="223">
        <f>ROUND(E59*N59,5)</f>
        <v>0</v>
      </c>
      <c r="P59" s="223">
        <v>0</v>
      </c>
      <c r="Q59" s="223">
        <f>ROUND(E59*P59,5)</f>
        <v>0</v>
      </c>
      <c r="R59" s="223"/>
      <c r="S59" s="223"/>
      <c r="T59" s="224">
        <v>0.94199999999999995</v>
      </c>
      <c r="U59" s="223">
        <f>ROUND(E59*T59,2)</f>
        <v>3.26</v>
      </c>
      <c r="V59" s="213"/>
      <c r="W59" s="213"/>
      <c r="X59" s="213"/>
      <c r="Y59" s="213"/>
      <c r="Z59" s="213"/>
      <c r="AA59" s="213"/>
      <c r="AB59" s="213"/>
      <c r="AC59" s="213"/>
      <c r="AD59" s="213"/>
      <c r="AE59" s="213" t="s">
        <v>147</v>
      </c>
      <c r="AF59" s="213"/>
      <c r="AG59" s="213"/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</row>
    <row r="60" spans="1:60" outlineLevel="1" x14ac:dyDescent="0.2">
      <c r="A60" s="214">
        <v>29</v>
      </c>
      <c r="B60" s="221" t="s">
        <v>214</v>
      </c>
      <c r="C60" s="266" t="s">
        <v>215</v>
      </c>
      <c r="D60" s="223" t="s">
        <v>180</v>
      </c>
      <c r="E60" s="229">
        <v>17.330000000000002</v>
      </c>
      <c r="F60" s="233">
        <f>H60+J60</f>
        <v>0</v>
      </c>
      <c r="G60" s="234">
        <f>ROUND(E60*F60,2)</f>
        <v>0</v>
      </c>
      <c r="H60" s="234"/>
      <c r="I60" s="234">
        <f>ROUND(E60*H60,2)</f>
        <v>0</v>
      </c>
      <c r="J60" s="234"/>
      <c r="K60" s="234">
        <f>ROUND(E60*J60,2)</f>
        <v>0</v>
      </c>
      <c r="L60" s="234">
        <v>21</v>
      </c>
      <c r="M60" s="234">
        <f>G60*(1+L60/100)</f>
        <v>0</v>
      </c>
      <c r="N60" s="223">
        <v>0</v>
      </c>
      <c r="O60" s="223">
        <f>ROUND(E60*N60,5)</f>
        <v>0</v>
      </c>
      <c r="P60" s="223">
        <v>0</v>
      </c>
      <c r="Q60" s="223">
        <f>ROUND(E60*P60,5)</f>
        <v>0</v>
      </c>
      <c r="R60" s="223"/>
      <c r="S60" s="223"/>
      <c r="T60" s="224">
        <v>0.105</v>
      </c>
      <c r="U60" s="223">
        <f>ROUND(E60*T60,2)</f>
        <v>1.82</v>
      </c>
      <c r="V60" s="213"/>
      <c r="W60" s="213"/>
      <c r="X60" s="213"/>
      <c r="Y60" s="213"/>
      <c r="Z60" s="213"/>
      <c r="AA60" s="213"/>
      <c r="AB60" s="213"/>
      <c r="AC60" s="213"/>
      <c r="AD60" s="213"/>
      <c r="AE60" s="213" t="s">
        <v>147</v>
      </c>
      <c r="AF60" s="213"/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</row>
    <row r="61" spans="1:60" outlineLevel="1" x14ac:dyDescent="0.2">
      <c r="A61" s="214"/>
      <c r="B61" s="221"/>
      <c r="C61" s="267" t="s">
        <v>216</v>
      </c>
      <c r="D61" s="225"/>
      <c r="E61" s="230">
        <v>17.329999999999998</v>
      </c>
      <c r="F61" s="234"/>
      <c r="G61" s="234"/>
      <c r="H61" s="234"/>
      <c r="I61" s="234"/>
      <c r="J61" s="234"/>
      <c r="K61" s="234"/>
      <c r="L61" s="234"/>
      <c r="M61" s="234"/>
      <c r="N61" s="223"/>
      <c r="O61" s="223"/>
      <c r="P61" s="223"/>
      <c r="Q61" s="223"/>
      <c r="R61" s="223"/>
      <c r="S61" s="223"/>
      <c r="T61" s="224"/>
      <c r="U61" s="223"/>
      <c r="V61" s="213"/>
      <c r="W61" s="213"/>
      <c r="X61" s="213"/>
      <c r="Y61" s="213"/>
      <c r="Z61" s="213"/>
      <c r="AA61" s="213"/>
      <c r="AB61" s="213"/>
      <c r="AC61" s="213"/>
      <c r="AD61" s="213"/>
      <c r="AE61" s="213" t="s">
        <v>141</v>
      </c>
      <c r="AF61" s="213">
        <v>0</v>
      </c>
      <c r="AG61" s="213"/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</row>
    <row r="62" spans="1:60" outlineLevel="1" x14ac:dyDescent="0.2">
      <c r="A62" s="214">
        <v>30</v>
      </c>
      <c r="B62" s="221" t="s">
        <v>217</v>
      </c>
      <c r="C62" s="266" t="s">
        <v>218</v>
      </c>
      <c r="D62" s="223" t="s">
        <v>180</v>
      </c>
      <c r="E62" s="229">
        <v>3.4660000000000002</v>
      </c>
      <c r="F62" s="233">
        <f>H62+J62</f>
        <v>0</v>
      </c>
      <c r="G62" s="234">
        <f>ROUND(E62*F62,2)</f>
        <v>0</v>
      </c>
      <c r="H62" s="234"/>
      <c r="I62" s="234">
        <f>ROUND(E62*H62,2)</f>
        <v>0</v>
      </c>
      <c r="J62" s="234"/>
      <c r="K62" s="234">
        <f>ROUND(E62*J62,2)</f>
        <v>0</v>
      </c>
      <c r="L62" s="234">
        <v>21</v>
      </c>
      <c r="M62" s="234">
        <f>G62*(1+L62/100)</f>
        <v>0</v>
      </c>
      <c r="N62" s="223">
        <v>0</v>
      </c>
      <c r="O62" s="223">
        <f>ROUND(E62*N62,5)</f>
        <v>0</v>
      </c>
      <c r="P62" s="223">
        <v>0</v>
      </c>
      <c r="Q62" s="223">
        <f>ROUND(E62*P62,5)</f>
        <v>0</v>
      </c>
      <c r="R62" s="223"/>
      <c r="S62" s="223"/>
      <c r="T62" s="224">
        <v>0.95599999999999996</v>
      </c>
      <c r="U62" s="223">
        <f>ROUND(E62*T62,2)</f>
        <v>3.31</v>
      </c>
      <c r="V62" s="213"/>
      <c r="W62" s="213"/>
      <c r="X62" s="213"/>
      <c r="Y62" s="213"/>
      <c r="Z62" s="213"/>
      <c r="AA62" s="213"/>
      <c r="AB62" s="213"/>
      <c r="AC62" s="213"/>
      <c r="AD62" s="213"/>
      <c r="AE62" s="213" t="s">
        <v>147</v>
      </c>
      <c r="AF62" s="213"/>
      <c r="AG62" s="213"/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</row>
    <row r="63" spans="1:60" outlineLevel="1" x14ac:dyDescent="0.2">
      <c r="A63" s="214"/>
      <c r="B63" s="221"/>
      <c r="C63" s="267" t="s">
        <v>219</v>
      </c>
      <c r="D63" s="225"/>
      <c r="E63" s="230">
        <v>3.4660000000000002</v>
      </c>
      <c r="F63" s="234"/>
      <c r="G63" s="234"/>
      <c r="H63" s="234"/>
      <c r="I63" s="234"/>
      <c r="J63" s="234"/>
      <c r="K63" s="234"/>
      <c r="L63" s="234"/>
      <c r="M63" s="234"/>
      <c r="N63" s="223"/>
      <c r="O63" s="223"/>
      <c r="P63" s="223"/>
      <c r="Q63" s="223"/>
      <c r="R63" s="223"/>
      <c r="S63" s="223"/>
      <c r="T63" s="224"/>
      <c r="U63" s="223"/>
      <c r="V63" s="213"/>
      <c r="W63" s="213"/>
      <c r="X63" s="213"/>
      <c r="Y63" s="213"/>
      <c r="Z63" s="213"/>
      <c r="AA63" s="213"/>
      <c r="AB63" s="213"/>
      <c r="AC63" s="213"/>
      <c r="AD63" s="213"/>
      <c r="AE63" s="213" t="s">
        <v>141</v>
      </c>
      <c r="AF63" s="213">
        <v>0</v>
      </c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</row>
    <row r="64" spans="1:60" outlineLevel="1" x14ac:dyDescent="0.2">
      <c r="A64" s="214">
        <v>31</v>
      </c>
      <c r="B64" s="221" t="s">
        <v>220</v>
      </c>
      <c r="C64" s="266" t="s">
        <v>221</v>
      </c>
      <c r="D64" s="223" t="s">
        <v>180</v>
      </c>
      <c r="E64" s="229">
        <v>3.4660000000000002</v>
      </c>
      <c r="F64" s="233">
        <f>H64+J64</f>
        <v>0</v>
      </c>
      <c r="G64" s="234">
        <f>ROUND(E64*F64,2)</f>
        <v>0</v>
      </c>
      <c r="H64" s="234"/>
      <c r="I64" s="234">
        <f>ROUND(E64*H64,2)</f>
        <v>0</v>
      </c>
      <c r="J64" s="234"/>
      <c r="K64" s="234">
        <f>ROUND(E64*J64,2)</f>
        <v>0</v>
      </c>
      <c r="L64" s="234">
        <v>21</v>
      </c>
      <c r="M64" s="234">
        <f>G64*(1+L64/100)</f>
        <v>0</v>
      </c>
      <c r="N64" s="223">
        <v>0</v>
      </c>
      <c r="O64" s="223">
        <f>ROUND(E64*N64,5)</f>
        <v>0</v>
      </c>
      <c r="P64" s="223">
        <v>0</v>
      </c>
      <c r="Q64" s="223">
        <f>ROUND(E64*P64,5)</f>
        <v>0</v>
      </c>
      <c r="R64" s="223"/>
      <c r="S64" s="223"/>
      <c r="T64" s="224">
        <v>0.49</v>
      </c>
      <c r="U64" s="223">
        <f>ROUND(E64*T64,2)</f>
        <v>1.7</v>
      </c>
      <c r="V64" s="213"/>
      <c r="W64" s="213"/>
      <c r="X64" s="213"/>
      <c r="Y64" s="213"/>
      <c r="Z64" s="213"/>
      <c r="AA64" s="213"/>
      <c r="AB64" s="213"/>
      <c r="AC64" s="213"/>
      <c r="AD64" s="213"/>
      <c r="AE64" s="213" t="s">
        <v>147</v>
      </c>
      <c r="AF64" s="213"/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</row>
    <row r="65" spans="1:60" outlineLevel="1" x14ac:dyDescent="0.2">
      <c r="A65" s="214">
        <v>32</v>
      </c>
      <c r="B65" s="221" t="s">
        <v>222</v>
      </c>
      <c r="C65" s="266" t="s">
        <v>223</v>
      </c>
      <c r="D65" s="223" t="s">
        <v>180</v>
      </c>
      <c r="E65" s="229">
        <v>69.320000000000007</v>
      </c>
      <c r="F65" s="233">
        <f>H65+J65</f>
        <v>0</v>
      </c>
      <c r="G65" s="234">
        <f>ROUND(E65*F65,2)</f>
        <v>0</v>
      </c>
      <c r="H65" s="234"/>
      <c r="I65" s="234">
        <f>ROUND(E65*H65,2)</f>
        <v>0</v>
      </c>
      <c r="J65" s="234"/>
      <c r="K65" s="234">
        <f>ROUND(E65*J65,2)</f>
        <v>0</v>
      </c>
      <c r="L65" s="234">
        <v>21</v>
      </c>
      <c r="M65" s="234">
        <f>G65*(1+L65/100)</f>
        <v>0</v>
      </c>
      <c r="N65" s="223">
        <v>0</v>
      </c>
      <c r="O65" s="223">
        <f>ROUND(E65*N65,5)</f>
        <v>0</v>
      </c>
      <c r="P65" s="223">
        <v>0</v>
      </c>
      <c r="Q65" s="223">
        <f>ROUND(E65*P65,5)</f>
        <v>0</v>
      </c>
      <c r="R65" s="223"/>
      <c r="S65" s="223"/>
      <c r="T65" s="224">
        <v>0</v>
      </c>
      <c r="U65" s="223">
        <f>ROUND(E65*T65,2)</f>
        <v>0</v>
      </c>
      <c r="V65" s="213"/>
      <c r="W65" s="213"/>
      <c r="X65" s="213"/>
      <c r="Y65" s="213"/>
      <c r="Z65" s="213"/>
      <c r="AA65" s="213"/>
      <c r="AB65" s="213"/>
      <c r="AC65" s="213"/>
      <c r="AD65" s="213"/>
      <c r="AE65" s="213" t="s">
        <v>147</v>
      </c>
      <c r="AF65" s="213"/>
      <c r="AG65" s="213"/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</row>
    <row r="66" spans="1:60" outlineLevel="1" x14ac:dyDescent="0.2">
      <c r="A66" s="214"/>
      <c r="B66" s="221"/>
      <c r="C66" s="267" t="s">
        <v>224</v>
      </c>
      <c r="D66" s="225"/>
      <c r="E66" s="230">
        <v>69.319999999999993</v>
      </c>
      <c r="F66" s="234"/>
      <c r="G66" s="234"/>
      <c r="H66" s="234"/>
      <c r="I66" s="234"/>
      <c r="J66" s="234"/>
      <c r="K66" s="234"/>
      <c r="L66" s="234"/>
      <c r="M66" s="234"/>
      <c r="N66" s="223"/>
      <c r="O66" s="223"/>
      <c r="P66" s="223"/>
      <c r="Q66" s="223"/>
      <c r="R66" s="223"/>
      <c r="S66" s="223"/>
      <c r="T66" s="224"/>
      <c r="U66" s="223"/>
      <c r="V66" s="213"/>
      <c r="W66" s="213"/>
      <c r="X66" s="213"/>
      <c r="Y66" s="213"/>
      <c r="Z66" s="213"/>
      <c r="AA66" s="213"/>
      <c r="AB66" s="213"/>
      <c r="AC66" s="213"/>
      <c r="AD66" s="213"/>
      <c r="AE66" s="213" t="s">
        <v>141</v>
      </c>
      <c r="AF66" s="213">
        <v>0</v>
      </c>
      <c r="AG66" s="213"/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</row>
    <row r="67" spans="1:60" outlineLevel="1" x14ac:dyDescent="0.2">
      <c r="A67" s="214">
        <v>33</v>
      </c>
      <c r="B67" s="221" t="s">
        <v>225</v>
      </c>
      <c r="C67" s="266" t="s">
        <v>226</v>
      </c>
      <c r="D67" s="223" t="s">
        <v>180</v>
      </c>
      <c r="E67" s="229">
        <v>3.4660000000000002</v>
      </c>
      <c r="F67" s="233">
        <f>H67+J67</f>
        <v>0</v>
      </c>
      <c r="G67" s="234">
        <f>ROUND(E67*F67,2)</f>
        <v>0</v>
      </c>
      <c r="H67" s="234"/>
      <c r="I67" s="234">
        <f>ROUND(E67*H67,2)</f>
        <v>0</v>
      </c>
      <c r="J67" s="234"/>
      <c r="K67" s="234">
        <f>ROUND(E67*J67,2)</f>
        <v>0</v>
      </c>
      <c r="L67" s="234">
        <v>21</v>
      </c>
      <c r="M67" s="234">
        <f>G67*(1+L67/100)</f>
        <v>0</v>
      </c>
      <c r="N67" s="223">
        <v>0</v>
      </c>
      <c r="O67" s="223">
        <f>ROUND(E67*N67,5)</f>
        <v>0</v>
      </c>
      <c r="P67" s="223">
        <v>0</v>
      </c>
      <c r="Q67" s="223">
        <f>ROUND(E67*P67,5)</f>
        <v>0</v>
      </c>
      <c r="R67" s="223"/>
      <c r="S67" s="223"/>
      <c r="T67" s="224">
        <v>0</v>
      </c>
      <c r="U67" s="223">
        <f>ROUND(E67*T67,2)</f>
        <v>0</v>
      </c>
      <c r="V67" s="213"/>
      <c r="W67" s="213"/>
      <c r="X67" s="213"/>
      <c r="Y67" s="213"/>
      <c r="Z67" s="213"/>
      <c r="AA67" s="213"/>
      <c r="AB67" s="213"/>
      <c r="AC67" s="213"/>
      <c r="AD67" s="213"/>
      <c r="AE67" s="213" t="s">
        <v>147</v>
      </c>
      <c r="AF67" s="213"/>
      <c r="AG67" s="213"/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</row>
    <row r="68" spans="1:60" x14ac:dyDescent="0.2">
      <c r="A68" s="215" t="s">
        <v>134</v>
      </c>
      <c r="B68" s="222" t="s">
        <v>84</v>
      </c>
      <c r="C68" s="268" t="s">
        <v>85</v>
      </c>
      <c r="D68" s="226"/>
      <c r="E68" s="231"/>
      <c r="F68" s="235"/>
      <c r="G68" s="235">
        <f>SUMIF(AE69:AE69,"&lt;&gt;NOR",G69:G69)</f>
        <v>0</v>
      </c>
      <c r="H68" s="235"/>
      <c r="I68" s="235">
        <f>SUM(I69:I69)</f>
        <v>0</v>
      </c>
      <c r="J68" s="235"/>
      <c r="K68" s="235">
        <f>SUM(K69:K69)</f>
        <v>0</v>
      </c>
      <c r="L68" s="235"/>
      <c r="M68" s="235">
        <f>SUM(M69:M69)</f>
        <v>0</v>
      </c>
      <c r="N68" s="226"/>
      <c r="O68" s="226">
        <f>SUM(O69:O69)</f>
        <v>0</v>
      </c>
      <c r="P68" s="226"/>
      <c r="Q68" s="226">
        <f>SUM(Q69:Q69)</f>
        <v>0</v>
      </c>
      <c r="R68" s="226"/>
      <c r="S68" s="226"/>
      <c r="T68" s="227"/>
      <c r="U68" s="226">
        <f>SUM(U69:U69)</f>
        <v>1.1100000000000001</v>
      </c>
      <c r="AE68" t="s">
        <v>135</v>
      </c>
    </row>
    <row r="69" spans="1:60" outlineLevel="1" x14ac:dyDescent="0.2">
      <c r="A69" s="214">
        <v>34</v>
      </c>
      <c r="B69" s="221" t="s">
        <v>227</v>
      </c>
      <c r="C69" s="266" t="s">
        <v>228</v>
      </c>
      <c r="D69" s="223" t="s">
        <v>180</v>
      </c>
      <c r="E69" s="229">
        <v>3.6</v>
      </c>
      <c r="F69" s="233">
        <f>H69+J69</f>
        <v>0</v>
      </c>
      <c r="G69" s="234">
        <f>ROUND(E69*F69,2)</f>
        <v>0</v>
      </c>
      <c r="H69" s="234"/>
      <c r="I69" s="234">
        <f>ROUND(E69*H69,2)</f>
        <v>0</v>
      </c>
      <c r="J69" s="234"/>
      <c r="K69" s="234">
        <f>ROUND(E69*J69,2)</f>
        <v>0</v>
      </c>
      <c r="L69" s="234">
        <v>21</v>
      </c>
      <c r="M69" s="234">
        <f>G69*(1+L69/100)</f>
        <v>0</v>
      </c>
      <c r="N69" s="223">
        <v>0</v>
      </c>
      <c r="O69" s="223">
        <f>ROUND(E69*N69,5)</f>
        <v>0</v>
      </c>
      <c r="P69" s="223">
        <v>0</v>
      </c>
      <c r="Q69" s="223">
        <f>ROUND(E69*P69,5)</f>
        <v>0</v>
      </c>
      <c r="R69" s="223"/>
      <c r="S69" s="223"/>
      <c r="T69" s="224">
        <v>0.307</v>
      </c>
      <c r="U69" s="223">
        <f>ROUND(E69*T69,2)</f>
        <v>1.1100000000000001</v>
      </c>
      <c r="V69" s="213"/>
      <c r="W69" s="213"/>
      <c r="X69" s="213"/>
      <c r="Y69" s="213"/>
      <c r="Z69" s="213"/>
      <c r="AA69" s="213"/>
      <c r="AB69" s="213"/>
      <c r="AC69" s="213"/>
      <c r="AD69" s="213"/>
      <c r="AE69" s="213" t="s">
        <v>147</v>
      </c>
      <c r="AF69" s="213"/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</row>
    <row r="70" spans="1:60" x14ac:dyDescent="0.2">
      <c r="A70" s="215" t="s">
        <v>134</v>
      </c>
      <c r="B70" s="222" t="s">
        <v>86</v>
      </c>
      <c r="C70" s="268" t="s">
        <v>87</v>
      </c>
      <c r="D70" s="226"/>
      <c r="E70" s="231"/>
      <c r="F70" s="235"/>
      <c r="G70" s="235">
        <f>SUMIF(AE71:AE78,"&lt;&gt;NOR",G71:G78)</f>
        <v>0</v>
      </c>
      <c r="H70" s="235"/>
      <c r="I70" s="235">
        <f>SUM(I71:I78)</f>
        <v>0</v>
      </c>
      <c r="J70" s="235"/>
      <c r="K70" s="235">
        <f>SUM(K71:K78)</f>
        <v>0</v>
      </c>
      <c r="L70" s="235"/>
      <c r="M70" s="235">
        <f>SUM(M71:M78)</f>
        <v>0</v>
      </c>
      <c r="N70" s="226"/>
      <c r="O70" s="226">
        <f>SUM(O71:O78)</f>
        <v>9.8399999999999998E-3</v>
      </c>
      <c r="P70" s="226"/>
      <c r="Q70" s="226">
        <f>SUM(Q71:Q78)</f>
        <v>0</v>
      </c>
      <c r="R70" s="226"/>
      <c r="S70" s="226"/>
      <c r="T70" s="227"/>
      <c r="U70" s="226">
        <f>SUM(U71:U78)</f>
        <v>8.64</v>
      </c>
      <c r="AE70" t="s">
        <v>135</v>
      </c>
    </row>
    <row r="71" spans="1:60" ht="22.5" outlineLevel="1" x14ac:dyDescent="0.2">
      <c r="A71" s="214">
        <v>35</v>
      </c>
      <c r="B71" s="221" t="s">
        <v>229</v>
      </c>
      <c r="C71" s="266" t="s">
        <v>230</v>
      </c>
      <c r="D71" s="223" t="s">
        <v>155</v>
      </c>
      <c r="E71" s="229">
        <v>8</v>
      </c>
      <c r="F71" s="233">
        <f>H71+J71</f>
        <v>0</v>
      </c>
      <c r="G71" s="234">
        <f>ROUND(E71*F71,2)</f>
        <v>0</v>
      </c>
      <c r="H71" s="234"/>
      <c r="I71" s="234">
        <f>ROUND(E71*H71,2)</f>
        <v>0</v>
      </c>
      <c r="J71" s="234"/>
      <c r="K71" s="234">
        <f>ROUND(E71*J71,2)</f>
        <v>0</v>
      </c>
      <c r="L71" s="234">
        <v>21</v>
      </c>
      <c r="M71" s="234">
        <f>G71*(1+L71/100)</f>
        <v>0</v>
      </c>
      <c r="N71" s="223">
        <v>4.6999999999999999E-4</v>
      </c>
      <c r="O71" s="223">
        <f>ROUND(E71*N71,5)</f>
        <v>3.7599999999999999E-3</v>
      </c>
      <c r="P71" s="223">
        <v>0</v>
      </c>
      <c r="Q71" s="223">
        <f>ROUND(E71*P71,5)</f>
        <v>0</v>
      </c>
      <c r="R71" s="223"/>
      <c r="S71" s="223"/>
      <c r="T71" s="224">
        <v>0.35899999999999999</v>
      </c>
      <c r="U71" s="223">
        <f>ROUND(E71*T71,2)</f>
        <v>2.87</v>
      </c>
      <c r="V71" s="213"/>
      <c r="W71" s="213"/>
      <c r="X71" s="213"/>
      <c r="Y71" s="213"/>
      <c r="Z71" s="213"/>
      <c r="AA71" s="213"/>
      <c r="AB71" s="213"/>
      <c r="AC71" s="213"/>
      <c r="AD71" s="213"/>
      <c r="AE71" s="213" t="s">
        <v>147</v>
      </c>
      <c r="AF71" s="213"/>
      <c r="AG71" s="213"/>
      <c r="AH71" s="213"/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  <c r="BG71" s="213"/>
      <c r="BH71" s="213"/>
    </row>
    <row r="72" spans="1:60" ht="22.5" outlineLevel="1" x14ac:dyDescent="0.2">
      <c r="A72" s="214">
        <v>36</v>
      </c>
      <c r="B72" s="221" t="s">
        <v>231</v>
      </c>
      <c r="C72" s="266" t="s">
        <v>232</v>
      </c>
      <c r="D72" s="223" t="s">
        <v>155</v>
      </c>
      <c r="E72" s="229">
        <v>4</v>
      </c>
      <c r="F72" s="233">
        <f>H72+J72</f>
        <v>0</v>
      </c>
      <c r="G72" s="234">
        <f>ROUND(E72*F72,2)</f>
        <v>0</v>
      </c>
      <c r="H72" s="234"/>
      <c r="I72" s="234">
        <f>ROUND(E72*H72,2)</f>
        <v>0</v>
      </c>
      <c r="J72" s="234"/>
      <c r="K72" s="234">
        <f>ROUND(E72*J72,2)</f>
        <v>0</v>
      </c>
      <c r="L72" s="234">
        <v>21</v>
      </c>
      <c r="M72" s="234">
        <f>G72*(1+L72/100)</f>
        <v>0</v>
      </c>
      <c r="N72" s="223">
        <v>1.5200000000000001E-3</v>
      </c>
      <c r="O72" s="223">
        <f>ROUND(E72*N72,5)</f>
        <v>6.0800000000000003E-3</v>
      </c>
      <c r="P72" s="223">
        <v>0</v>
      </c>
      <c r="Q72" s="223">
        <f>ROUND(E72*P72,5)</f>
        <v>0</v>
      </c>
      <c r="R72" s="223"/>
      <c r="S72" s="223"/>
      <c r="T72" s="224">
        <v>1.173</v>
      </c>
      <c r="U72" s="223">
        <f>ROUND(E72*T72,2)</f>
        <v>4.6900000000000004</v>
      </c>
      <c r="V72" s="213"/>
      <c r="W72" s="213"/>
      <c r="X72" s="213"/>
      <c r="Y72" s="213"/>
      <c r="Z72" s="213"/>
      <c r="AA72" s="213"/>
      <c r="AB72" s="213"/>
      <c r="AC72" s="213"/>
      <c r="AD72" s="213"/>
      <c r="AE72" s="213" t="s">
        <v>147</v>
      </c>
      <c r="AF72" s="213"/>
      <c r="AG72" s="213"/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</row>
    <row r="73" spans="1:60" outlineLevel="1" x14ac:dyDescent="0.2">
      <c r="A73" s="214">
        <v>37</v>
      </c>
      <c r="B73" s="221" t="s">
        <v>233</v>
      </c>
      <c r="C73" s="266" t="s">
        <v>234</v>
      </c>
      <c r="D73" s="223" t="s">
        <v>155</v>
      </c>
      <c r="E73" s="229">
        <v>12</v>
      </c>
      <c r="F73" s="233">
        <f>H73+J73</f>
        <v>0</v>
      </c>
      <c r="G73" s="234">
        <f>ROUND(E73*F73,2)</f>
        <v>0</v>
      </c>
      <c r="H73" s="234"/>
      <c r="I73" s="234">
        <f>ROUND(E73*H73,2)</f>
        <v>0</v>
      </c>
      <c r="J73" s="234"/>
      <c r="K73" s="234">
        <f>ROUND(E73*J73,2)</f>
        <v>0</v>
      </c>
      <c r="L73" s="234">
        <v>21</v>
      </c>
      <c r="M73" s="234">
        <f>G73*(1+L73/100)</f>
        <v>0</v>
      </c>
      <c r="N73" s="223">
        <v>0</v>
      </c>
      <c r="O73" s="223">
        <f>ROUND(E73*N73,5)</f>
        <v>0</v>
      </c>
      <c r="P73" s="223">
        <v>0</v>
      </c>
      <c r="Q73" s="223">
        <f>ROUND(E73*P73,5)</f>
        <v>0</v>
      </c>
      <c r="R73" s="223"/>
      <c r="S73" s="223"/>
      <c r="T73" s="224">
        <v>4.8000000000000001E-2</v>
      </c>
      <c r="U73" s="223">
        <f>ROUND(E73*T73,2)</f>
        <v>0.57999999999999996</v>
      </c>
      <c r="V73" s="213"/>
      <c r="W73" s="213"/>
      <c r="X73" s="213"/>
      <c r="Y73" s="213"/>
      <c r="Z73" s="213"/>
      <c r="AA73" s="213"/>
      <c r="AB73" s="213"/>
      <c r="AC73" s="213"/>
      <c r="AD73" s="213"/>
      <c r="AE73" s="213" t="s">
        <v>147</v>
      </c>
      <c r="AF73" s="213"/>
      <c r="AG73" s="213"/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</row>
    <row r="74" spans="1:60" outlineLevel="1" x14ac:dyDescent="0.2">
      <c r="A74" s="214">
        <v>38</v>
      </c>
      <c r="B74" s="221" t="s">
        <v>235</v>
      </c>
      <c r="C74" s="266" t="s">
        <v>236</v>
      </c>
      <c r="D74" s="223" t="s">
        <v>146</v>
      </c>
      <c r="E74" s="229">
        <v>1</v>
      </c>
      <c r="F74" s="233">
        <f>H74+J74</f>
        <v>0</v>
      </c>
      <c r="G74" s="234">
        <f>ROUND(E74*F74,2)</f>
        <v>0</v>
      </c>
      <c r="H74" s="234"/>
      <c r="I74" s="234">
        <f>ROUND(E74*H74,2)</f>
        <v>0</v>
      </c>
      <c r="J74" s="234"/>
      <c r="K74" s="234">
        <f>ROUND(E74*J74,2)</f>
        <v>0</v>
      </c>
      <c r="L74" s="234">
        <v>21</v>
      </c>
      <c r="M74" s="234">
        <f>G74*(1+L74/100)</f>
        <v>0</v>
      </c>
      <c r="N74" s="223">
        <v>0</v>
      </c>
      <c r="O74" s="223">
        <f>ROUND(E74*N74,5)</f>
        <v>0</v>
      </c>
      <c r="P74" s="223">
        <v>0</v>
      </c>
      <c r="Q74" s="223">
        <f>ROUND(E74*P74,5)</f>
        <v>0</v>
      </c>
      <c r="R74" s="223"/>
      <c r="S74" s="223"/>
      <c r="T74" s="224">
        <v>0.157</v>
      </c>
      <c r="U74" s="223">
        <f>ROUND(E74*T74,2)</f>
        <v>0.16</v>
      </c>
      <c r="V74" s="213"/>
      <c r="W74" s="213"/>
      <c r="X74" s="213"/>
      <c r="Y74" s="213"/>
      <c r="Z74" s="213"/>
      <c r="AA74" s="213"/>
      <c r="AB74" s="213"/>
      <c r="AC74" s="213"/>
      <c r="AD74" s="213"/>
      <c r="AE74" s="213" t="s">
        <v>147</v>
      </c>
      <c r="AF74" s="213"/>
      <c r="AG74" s="213"/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</row>
    <row r="75" spans="1:60" outlineLevel="1" x14ac:dyDescent="0.2">
      <c r="A75" s="214">
        <v>39</v>
      </c>
      <c r="B75" s="221" t="s">
        <v>237</v>
      </c>
      <c r="C75" s="266" t="s">
        <v>238</v>
      </c>
      <c r="D75" s="223" t="s">
        <v>146</v>
      </c>
      <c r="E75" s="229">
        <v>1</v>
      </c>
      <c r="F75" s="233">
        <f>H75+J75</f>
        <v>0</v>
      </c>
      <c r="G75" s="234">
        <f>ROUND(E75*F75,2)</f>
        <v>0</v>
      </c>
      <c r="H75" s="234"/>
      <c r="I75" s="234">
        <f>ROUND(E75*H75,2)</f>
        <v>0</v>
      </c>
      <c r="J75" s="234"/>
      <c r="K75" s="234">
        <f>ROUND(E75*J75,2)</f>
        <v>0</v>
      </c>
      <c r="L75" s="234">
        <v>21</v>
      </c>
      <c r="M75" s="234">
        <f>G75*(1+L75/100)</f>
        <v>0</v>
      </c>
      <c r="N75" s="223">
        <v>0</v>
      </c>
      <c r="O75" s="223">
        <f>ROUND(E75*N75,5)</f>
        <v>0</v>
      </c>
      <c r="P75" s="223">
        <v>0</v>
      </c>
      <c r="Q75" s="223">
        <f>ROUND(E75*P75,5)</f>
        <v>0</v>
      </c>
      <c r="R75" s="223"/>
      <c r="S75" s="223"/>
      <c r="T75" s="224">
        <v>0.25900000000000001</v>
      </c>
      <c r="U75" s="223">
        <f>ROUND(E75*T75,2)</f>
        <v>0.26</v>
      </c>
      <c r="V75" s="213"/>
      <c r="W75" s="213"/>
      <c r="X75" s="213"/>
      <c r="Y75" s="213"/>
      <c r="Z75" s="213"/>
      <c r="AA75" s="213"/>
      <c r="AB75" s="213"/>
      <c r="AC75" s="213"/>
      <c r="AD75" s="213"/>
      <c r="AE75" s="213" t="s">
        <v>147</v>
      </c>
      <c r="AF75" s="213"/>
      <c r="AG75" s="213"/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3"/>
      <c r="BB75" s="213"/>
      <c r="BC75" s="213"/>
      <c r="BD75" s="213"/>
      <c r="BE75" s="213"/>
      <c r="BF75" s="213"/>
      <c r="BG75" s="213"/>
      <c r="BH75" s="213"/>
    </row>
    <row r="76" spans="1:60" outlineLevel="1" x14ac:dyDescent="0.2">
      <c r="A76" s="214">
        <v>40</v>
      </c>
      <c r="B76" s="221" t="s">
        <v>239</v>
      </c>
      <c r="C76" s="266" t="s">
        <v>240</v>
      </c>
      <c r="D76" s="223" t="s">
        <v>241</v>
      </c>
      <c r="E76" s="229">
        <v>1</v>
      </c>
      <c r="F76" s="233">
        <f>H76+J76</f>
        <v>0</v>
      </c>
      <c r="G76" s="234">
        <f>ROUND(E76*F76,2)</f>
        <v>0</v>
      </c>
      <c r="H76" s="234"/>
      <c r="I76" s="234">
        <f>ROUND(E76*H76,2)</f>
        <v>0</v>
      </c>
      <c r="J76" s="234"/>
      <c r="K76" s="234">
        <f>ROUND(E76*J76,2)</f>
        <v>0</v>
      </c>
      <c r="L76" s="234">
        <v>21</v>
      </c>
      <c r="M76" s="234">
        <f>G76*(1+L76/100)</f>
        <v>0</v>
      </c>
      <c r="N76" s="223">
        <v>0</v>
      </c>
      <c r="O76" s="223">
        <f>ROUND(E76*N76,5)</f>
        <v>0</v>
      </c>
      <c r="P76" s="223">
        <v>0</v>
      </c>
      <c r="Q76" s="223">
        <f>ROUND(E76*P76,5)</f>
        <v>0</v>
      </c>
      <c r="R76" s="223"/>
      <c r="S76" s="223"/>
      <c r="T76" s="224">
        <v>0</v>
      </c>
      <c r="U76" s="223">
        <f>ROUND(E76*T76,2)</f>
        <v>0</v>
      </c>
      <c r="V76" s="213"/>
      <c r="W76" s="213"/>
      <c r="X76" s="213"/>
      <c r="Y76" s="213"/>
      <c r="Z76" s="213"/>
      <c r="AA76" s="213"/>
      <c r="AB76" s="213"/>
      <c r="AC76" s="213"/>
      <c r="AD76" s="213"/>
      <c r="AE76" s="213" t="s">
        <v>147</v>
      </c>
      <c r="AF76" s="213"/>
      <c r="AG76" s="213"/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</row>
    <row r="77" spans="1:60" ht="22.5" outlineLevel="1" x14ac:dyDescent="0.2">
      <c r="A77" s="214">
        <v>41</v>
      </c>
      <c r="B77" s="221" t="s">
        <v>242</v>
      </c>
      <c r="C77" s="266" t="s">
        <v>243</v>
      </c>
      <c r="D77" s="223" t="s">
        <v>241</v>
      </c>
      <c r="E77" s="229">
        <v>1</v>
      </c>
      <c r="F77" s="233">
        <f>H77+J77</f>
        <v>0</v>
      </c>
      <c r="G77" s="234">
        <f>ROUND(E77*F77,2)</f>
        <v>0</v>
      </c>
      <c r="H77" s="234"/>
      <c r="I77" s="234">
        <f>ROUND(E77*H77,2)</f>
        <v>0</v>
      </c>
      <c r="J77" s="234"/>
      <c r="K77" s="234">
        <f>ROUND(E77*J77,2)</f>
        <v>0</v>
      </c>
      <c r="L77" s="234">
        <v>21</v>
      </c>
      <c r="M77" s="234">
        <f>G77*(1+L77/100)</f>
        <v>0</v>
      </c>
      <c r="N77" s="223">
        <v>0</v>
      </c>
      <c r="O77" s="223">
        <f>ROUND(E77*N77,5)</f>
        <v>0</v>
      </c>
      <c r="P77" s="223">
        <v>0</v>
      </c>
      <c r="Q77" s="223">
        <f>ROUND(E77*P77,5)</f>
        <v>0</v>
      </c>
      <c r="R77" s="223"/>
      <c r="S77" s="223"/>
      <c r="T77" s="224">
        <v>0</v>
      </c>
      <c r="U77" s="223">
        <f>ROUND(E77*T77,2)</f>
        <v>0</v>
      </c>
      <c r="V77" s="213"/>
      <c r="W77" s="213"/>
      <c r="X77" s="213"/>
      <c r="Y77" s="213"/>
      <c r="Z77" s="213"/>
      <c r="AA77" s="213"/>
      <c r="AB77" s="213"/>
      <c r="AC77" s="213"/>
      <c r="AD77" s="213"/>
      <c r="AE77" s="213" t="s">
        <v>147</v>
      </c>
      <c r="AF77" s="213"/>
      <c r="AG77" s="213"/>
      <c r="AH77" s="213"/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3"/>
      <c r="AT77" s="213"/>
      <c r="AU77" s="213"/>
      <c r="AV77" s="213"/>
      <c r="AW77" s="213"/>
      <c r="AX77" s="213"/>
      <c r="AY77" s="213"/>
      <c r="AZ77" s="213"/>
      <c r="BA77" s="213"/>
      <c r="BB77" s="213"/>
      <c r="BC77" s="213"/>
      <c r="BD77" s="213"/>
      <c r="BE77" s="213"/>
      <c r="BF77" s="213"/>
      <c r="BG77" s="213"/>
      <c r="BH77" s="213"/>
    </row>
    <row r="78" spans="1:60" outlineLevel="1" x14ac:dyDescent="0.2">
      <c r="A78" s="214">
        <v>42</v>
      </c>
      <c r="B78" s="221" t="s">
        <v>244</v>
      </c>
      <c r="C78" s="266" t="s">
        <v>245</v>
      </c>
      <c r="D78" s="223" t="s">
        <v>180</v>
      </c>
      <c r="E78" s="229">
        <v>0.05</v>
      </c>
      <c r="F78" s="233">
        <f>H78+J78</f>
        <v>0</v>
      </c>
      <c r="G78" s="234">
        <f>ROUND(E78*F78,2)</f>
        <v>0</v>
      </c>
      <c r="H78" s="234"/>
      <c r="I78" s="234">
        <f>ROUND(E78*H78,2)</f>
        <v>0</v>
      </c>
      <c r="J78" s="234"/>
      <c r="K78" s="234">
        <f>ROUND(E78*J78,2)</f>
        <v>0</v>
      </c>
      <c r="L78" s="234">
        <v>21</v>
      </c>
      <c r="M78" s="234">
        <f>G78*(1+L78/100)</f>
        <v>0</v>
      </c>
      <c r="N78" s="223">
        <v>0</v>
      </c>
      <c r="O78" s="223">
        <f>ROUND(E78*N78,5)</f>
        <v>0</v>
      </c>
      <c r="P78" s="223">
        <v>0</v>
      </c>
      <c r="Q78" s="223">
        <f>ROUND(E78*P78,5)</f>
        <v>0</v>
      </c>
      <c r="R78" s="223"/>
      <c r="S78" s="223"/>
      <c r="T78" s="224">
        <v>1.5229999999999999</v>
      </c>
      <c r="U78" s="223">
        <f>ROUND(E78*T78,2)</f>
        <v>0.08</v>
      </c>
      <c r="V78" s="213"/>
      <c r="W78" s="213"/>
      <c r="X78" s="213"/>
      <c r="Y78" s="213"/>
      <c r="Z78" s="213"/>
      <c r="AA78" s="213"/>
      <c r="AB78" s="213"/>
      <c r="AC78" s="213"/>
      <c r="AD78" s="213"/>
      <c r="AE78" s="213" t="s">
        <v>147</v>
      </c>
      <c r="AF78" s="213"/>
      <c r="AG78" s="213"/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213"/>
      <c r="AU78" s="213"/>
      <c r="AV78" s="213"/>
      <c r="AW78" s="213"/>
      <c r="AX78" s="213"/>
      <c r="AY78" s="213"/>
      <c r="AZ78" s="213"/>
      <c r="BA78" s="213"/>
      <c r="BB78" s="213"/>
      <c r="BC78" s="213"/>
      <c r="BD78" s="213"/>
      <c r="BE78" s="213"/>
      <c r="BF78" s="213"/>
      <c r="BG78" s="213"/>
      <c r="BH78" s="213"/>
    </row>
    <row r="79" spans="1:60" x14ac:dyDescent="0.2">
      <c r="A79" s="215" t="s">
        <v>134</v>
      </c>
      <c r="B79" s="222" t="s">
        <v>88</v>
      </c>
      <c r="C79" s="268" t="s">
        <v>89</v>
      </c>
      <c r="D79" s="226"/>
      <c r="E79" s="231"/>
      <c r="F79" s="235"/>
      <c r="G79" s="235">
        <f>SUMIF(AE80:AE90,"&lt;&gt;NOR",G80:G90)</f>
        <v>0</v>
      </c>
      <c r="H79" s="235"/>
      <c r="I79" s="235">
        <f>SUM(I80:I90)</f>
        <v>0</v>
      </c>
      <c r="J79" s="235"/>
      <c r="K79" s="235">
        <f>SUM(K80:K90)</f>
        <v>0</v>
      </c>
      <c r="L79" s="235"/>
      <c r="M79" s="235">
        <f>SUM(M80:M90)</f>
        <v>0</v>
      </c>
      <c r="N79" s="226"/>
      <c r="O79" s="226">
        <f>SUM(O80:O90)</f>
        <v>0.15653999999999998</v>
      </c>
      <c r="P79" s="226"/>
      <c r="Q79" s="226">
        <f>SUM(Q80:Q90)</f>
        <v>0</v>
      </c>
      <c r="R79" s="226"/>
      <c r="S79" s="226"/>
      <c r="T79" s="227"/>
      <c r="U79" s="226">
        <f>SUM(U80:U90)</f>
        <v>26.16</v>
      </c>
      <c r="AE79" t="s">
        <v>135</v>
      </c>
    </row>
    <row r="80" spans="1:60" ht="22.5" outlineLevel="1" x14ac:dyDescent="0.2">
      <c r="A80" s="214">
        <v>43</v>
      </c>
      <c r="B80" s="221" t="s">
        <v>246</v>
      </c>
      <c r="C80" s="266" t="s">
        <v>247</v>
      </c>
      <c r="D80" s="223" t="s">
        <v>155</v>
      </c>
      <c r="E80" s="229">
        <v>12</v>
      </c>
      <c r="F80" s="233">
        <f>H80+J80</f>
        <v>0</v>
      </c>
      <c r="G80" s="234">
        <f>ROUND(E80*F80,2)</f>
        <v>0</v>
      </c>
      <c r="H80" s="234"/>
      <c r="I80" s="234">
        <f>ROUND(E80*H80,2)</f>
        <v>0</v>
      </c>
      <c r="J80" s="234"/>
      <c r="K80" s="234">
        <f>ROUND(E80*J80,2)</f>
        <v>0</v>
      </c>
      <c r="L80" s="234">
        <v>21</v>
      </c>
      <c r="M80" s="234">
        <f>G80*(1+L80/100)</f>
        <v>0</v>
      </c>
      <c r="N80" s="223">
        <v>5.2199999999999998E-3</v>
      </c>
      <c r="O80" s="223">
        <f>ROUND(E80*N80,5)</f>
        <v>6.2640000000000001E-2</v>
      </c>
      <c r="P80" s="223">
        <v>0</v>
      </c>
      <c r="Q80" s="223">
        <f>ROUND(E80*P80,5)</f>
        <v>0</v>
      </c>
      <c r="R80" s="223"/>
      <c r="S80" s="223"/>
      <c r="T80" s="224">
        <v>0.63429999999999997</v>
      </c>
      <c r="U80" s="223">
        <f>ROUND(E80*T80,2)</f>
        <v>7.61</v>
      </c>
      <c r="V80" s="213"/>
      <c r="W80" s="213"/>
      <c r="X80" s="213"/>
      <c r="Y80" s="213"/>
      <c r="Z80" s="213"/>
      <c r="AA80" s="213"/>
      <c r="AB80" s="213"/>
      <c r="AC80" s="213"/>
      <c r="AD80" s="213"/>
      <c r="AE80" s="213" t="s">
        <v>147</v>
      </c>
      <c r="AF80" s="213"/>
      <c r="AG80" s="213"/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3"/>
      <c r="BB80" s="213"/>
      <c r="BC80" s="213"/>
      <c r="BD80" s="213"/>
      <c r="BE80" s="213"/>
      <c r="BF80" s="213"/>
      <c r="BG80" s="213"/>
      <c r="BH80" s="213"/>
    </row>
    <row r="81" spans="1:60" ht="22.5" outlineLevel="1" x14ac:dyDescent="0.2">
      <c r="A81" s="214">
        <v>44</v>
      </c>
      <c r="B81" s="221" t="s">
        <v>248</v>
      </c>
      <c r="C81" s="266" t="s">
        <v>249</v>
      </c>
      <c r="D81" s="223" t="s">
        <v>155</v>
      </c>
      <c r="E81" s="229">
        <v>12</v>
      </c>
      <c r="F81" s="233">
        <f>H81+J81</f>
        <v>0</v>
      </c>
      <c r="G81" s="234">
        <f>ROUND(E81*F81,2)</f>
        <v>0</v>
      </c>
      <c r="H81" s="234"/>
      <c r="I81" s="234">
        <f>ROUND(E81*H81,2)</f>
        <v>0</v>
      </c>
      <c r="J81" s="234"/>
      <c r="K81" s="234">
        <f>ROUND(E81*J81,2)</f>
        <v>0</v>
      </c>
      <c r="L81" s="234">
        <v>21</v>
      </c>
      <c r="M81" s="234">
        <f>G81*(1+L81/100)</f>
        <v>0</v>
      </c>
      <c r="N81" s="223">
        <v>5.1799999999999997E-3</v>
      </c>
      <c r="O81" s="223">
        <f>ROUND(E81*N81,5)</f>
        <v>6.216E-2</v>
      </c>
      <c r="P81" s="223">
        <v>0</v>
      </c>
      <c r="Q81" s="223">
        <f>ROUND(E81*P81,5)</f>
        <v>0</v>
      </c>
      <c r="R81" s="223"/>
      <c r="S81" s="223"/>
      <c r="T81" s="224">
        <v>0.63429999999999997</v>
      </c>
      <c r="U81" s="223">
        <f>ROUND(E81*T81,2)</f>
        <v>7.61</v>
      </c>
      <c r="V81" s="213"/>
      <c r="W81" s="213"/>
      <c r="X81" s="213"/>
      <c r="Y81" s="213"/>
      <c r="Z81" s="213"/>
      <c r="AA81" s="213"/>
      <c r="AB81" s="213"/>
      <c r="AC81" s="213"/>
      <c r="AD81" s="213"/>
      <c r="AE81" s="213" t="s">
        <v>147</v>
      </c>
      <c r="AF81" s="213"/>
      <c r="AG81" s="213"/>
      <c r="AH81" s="213"/>
      <c r="AI81" s="213"/>
      <c r="AJ81" s="213"/>
      <c r="AK81" s="213"/>
      <c r="AL81" s="213"/>
      <c r="AM81" s="213"/>
      <c r="AN81" s="213"/>
      <c r="AO81" s="213"/>
      <c r="AP81" s="213"/>
      <c r="AQ81" s="213"/>
      <c r="AR81" s="213"/>
      <c r="AS81" s="213"/>
      <c r="AT81" s="213"/>
      <c r="AU81" s="213"/>
      <c r="AV81" s="213"/>
      <c r="AW81" s="213"/>
      <c r="AX81" s="213"/>
      <c r="AY81" s="213"/>
      <c r="AZ81" s="213"/>
      <c r="BA81" s="213"/>
      <c r="BB81" s="213"/>
      <c r="BC81" s="213"/>
      <c r="BD81" s="213"/>
      <c r="BE81" s="213"/>
      <c r="BF81" s="213"/>
      <c r="BG81" s="213"/>
      <c r="BH81" s="213"/>
    </row>
    <row r="82" spans="1:60" ht="22.5" outlineLevel="1" x14ac:dyDescent="0.2">
      <c r="A82" s="214">
        <v>45</v>
      </c>
      <c r="B82" s="221" t="s">
        <v>250</v>
      </c>
      <c r="C82" s="266" t="s">
        <v>251</v>
      </c>
      <c r="D82" s="223" t="s">
        <v>155</v>
      </c>
      <c r="E82" s="229">
        <v>24</v>
      </c>
      <c r="F82" s="233">
        <f>H82+J82</f>
        <v>0</v>
      </c>
      <c r="G82" s="234">
        <f>ROUND(E82*F82,2)</f>
        <v>0</v>
      </c>
      <c r="H82" s="234"/>
      <c r="I82" s="234">
        <f>ROUND(E82*H82,2)</f>
        <v>0</v>
      </c>
      <c r="J82" s="234"/>
      <c r="K82" s="234">
        <f>ROUND(E82*J82,2)</f>
        <v>0</v>
      </c>
      <c r="L82" s="234">
        <v>21</v>
      </c>
      <c r="M82" s="234">
        <f>G82*(1+L82/100)</f>
        <v>0</v>
      </c>
      <c r="N82" s="223">
        <v>4.0000000000000003E-5</v>
      </c>
      <c r="O82" s="223">
        <f>ROUND(E82*N82,5)</f>
        <v>9.6000000000000002E-4</v>
      </c>
      <c r="P82" s="223">
        <v>0</v>
      </c>
      <c r="Q82" s="223">
        <f>ROUND(E82*P82,5)</f>
        <v>0</v>
      </c>
      <c r="R82" s="223"/>
      <c r="S82" s="223"/>
      <c r="T82" s="224">
        <v>0.129</v>
      </c>
      <c r="U82" s="223">
        <f>ROUND(E82*T82,2)</f>
        <v>3.1</v>
      </c>
      <c r="V82" s="213"/>
      <c r="W82" s="213"/>
      <c r="X82" s="213"/>
      <c r="Y82" s="213"/>
      <c r="Z82" s="213"/>
      <c r="AA82" s="213"/>
      <c r="AB82" s="213"/>
      <c r="AC82" s="213"/>
      <c r="AD82" s="213"/>
      <c r="AE82" s="213" t="s">
        <v>147</v>
      </c>
      <c r="AF82" s="213"/>
      <c r="AG82" s="213"/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3"/>
      <c r="AW82" s="213"/>
      <c r="AX82" s="213"/>
      <c r="AY82" s="213"/>
      <c r="AZ82" s="213"/>
      <c r="BA82" s="213"/>
      <c r="BB82" s="213"/>
      <c r="BC82" s="213"/>
      <c r="BD82" s="213"/>
      <c r="BE82" s="213"/>
      <c r="BF82" s="213"/>
      <c r="BG82" s="213"/>
      <c r="BH82" s="213"/>
    </row>
    <row r="83" spans="1:60" outlineLevel="1" x14ac:dyDescent="0.2">
      <c r="A83" s="214">
        <v>46</v>
      </c>
      <c r="B83" s="221" t="s">
        <v>252</v>
      </c>
      <c r="C83" s="266" t="s">
        <v>253</v>
      </c>
      <c r="D83" s="223" t="s">
        <v>155</v>
      </c>
      <c r="E83" s="229">
        <v>24</v>
      </c>
      <c r="F83" s="233">
        <f>H83+J83</f>
        <v>0</v>
      </c>
      <c r="G83" s="234">
        <f>ROUND(E83*F83,2)</f>
        <v>0</v>
      </c>
      <c r="H83" s="234"/>
      <c r="I83" s="234">
        <f>ROUND(E83*H83,2)</f>
        <v>0</v>
      </c>
      <c r="J83" s="234"/>
      <c r="K83" s="234">
        <f>ROUND(E83*J83,2)</f>
        <v>0</v>
      </c>
      <c r="L83" s="234">
        <v>21</v>
      </c>
      <c r="M83" s="234">
        <f>G83*(1+L83/100)</f>
        <v>0</v>
      </c>
      <c r="N83" s="223">
        <v>1.0000000000000001E-5</v>
      </c>
      <c r="O83" s="223">
        <f>ROUND(E83*N83,5)</f>
        <v>2.4000000000000001E-4</v>
      </c>
      <c r="P83" s="223">
        <v>0</v>
      </c>
      <c r="Q83" s="223">
        <f>ROUND(E83*P83,5)</f>
        <v>0</v>
      </c>
      <c r="R83" s="223"/>
      <c r="S83" s="223"/>
      <c r="T83" s="224">
        <v>6.2E-2</v>
      </c>
      <c r="U83" s="223">
        <f>ROUND(E83*T83,2)</f>
        <v>1.49</v>
      </c>
      <c r="V83" s="213"/>
      <c r="W83" s="213"/>
      <c r="X83" s="213"/>
      <c r="Y83" s="213"/>
      <c r="Z83" s="213"/>
      <c r="AA83" s="213"/>
      <c r="AB83" s="213"/>
      <c r="AC83" s="213"/>
      <c r="AD83" s="213"/>
      <c r="AE83" s="213" t="s">
        <v>147</v>
      </c>
      <c r="AF83" s="213"/>
      <c r="AG83" s="213"/>
      <c r="AH83" s="213"/>
      <c r="AI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13"/>
      <c r="AT83" s="213"/>
      <c r="AU83" s="213"/>
      <c r="AV83" s="213"/>
      <c r="AW83" s="213"/>
      <c r="AX83" s="213"/>
      <c r="AY83" s="213"/>
      <c r="AZ83" s="213"/>
      <c r="BA83" s="213"/>
      <c r="BB83" s="213"/>
      <c r="BC83" s="213"/>
      <c r="BD83" s="213"/>
      <c r="BE83" s="213"/>
      <c r="BF83" s="213"/>
      <c r="BG83" s="213"/>
      <c r="BH83" s="213"/>
    </row>
    <row r="84" spans="1:60" outlineLevel="1" x14ac:dyDescent="0.2">
      <c r="A84" s="214">
        <v>47</v>
      </c>
      <c r="B84" s="221" t="s">
        <v>254</v>
      </c>
      <c r="C84" s="266" t="s">
        <v>255</v>
      </c>
      <c r="D84" s="223" t="s">
        <v>155</v>
      </c>
      <c r="E84" s="229">
        <v>24</v>
      </c>
      <c r="F84" s="233">
        <f>H84+J84</f>
        <v>0</v>
      </c>
      <c r="G84" s="234">
        <f>ROUND(E84*F84,2)</f>
        <v>0</v>
      </c>
      <c r="H84" s="234"/>
      <c r="I84" s="234">
        <f>ROUND(E84*H84,2)</f>
        <v>0</v>
      </c>
      <c r="J84" s="234"/>
      <c r="K84" s="234">
        <f>ROUND(E84*J84,2)</f>
        <v>0</v>
      </c>
      <c r="L84" s="234">
        <v>21</v>
      </c>
      <c r="M84" s="234">
        <f>G84*(1+L84/100)</f>
        <v>0</v>
      </c>
      <c r="N84" s="223">
        <v>0</v>
      </c>
      <c r="O84" s="223">
        <f>ROUND(E84*N84,5)</f>
        <v>0</v>
      </c>
      <c r="P84" s="223">
        <v>0</v>
      </c>
      <c r="Q84" s="223">
        <f>ROUND(E84*P84,5)</f>
        <v>0</v>
      </c>
      <c r="R84" s="223"/>
      <c r="S84" s="223"/>
      <c r="T84" s="224">
        <v>0.05</v>
      </c>
      <c r="U84" s="223">
        <f>ROUND(E84*T84,2)</f>
        <v>1.2</v>
      </c>
      <c r="V84" s="213"/>
      <c r="W84" s="213"/>
      <c r="X84" s="213"/>
      <c r="Y84" s="213"/>
      <c r="Z84" s="213"/>
      <c r="AA84" s="213"/>
      <c r="AB84" s="213"/>
      <c r="AC84" s="213"/>
      <c r="AD84" s="213"/>
      <c r="AE84" s="213" t="s">
        <v>147</v>
      </c>
      <c r="AF84" s="213"/>
      <c r="AG84" s="213"/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213"/>
      <c r="AU84" s="213"/>
      <c r="AV84" s="213"/>
      <c r="AW84" s="213"/>
      <c r="AX84" s="213"/>
      <c r="AY84" s="213"/>
      <c r="AZ84" s="213"/>
      <c r="BA84" s="213"/>
      <c r="BB84" s="213"/>
      <c r="BC84" s="213"/>
      <c r="BD84" s="213"/>
      <c r="BE84" s="213"/>
      <c r="BF84" s="213"/>
      <c r="BG84" s="213"/>
      <c r="BH84" s="213"/>
    </row>
    <row r="85" spans="1:60" outlineLevel="1" x14ac:dyDescent="0.2">
      <c r="A85" s="214">
        <v>48</v>
      </c>
      <c r="B85" s="221" t="s">
        <v>256</v>
      </c>
      <c r="C85" s="266" t="s">
        <v>257</v>
      </c>
      <c r="D85" s="223" t="s">
        <v>241</v>
      </c>
      <c r="E85" s="229">
        <v>1</v>
      </c>
      <c r="F85" s="233">
        <f>H85+J85</f>
        <v>0</v>
      </c>
      <c r="G85" s="234">
        <f>ROUND(E85*F85,2)</f>
        <v>0</v>
      </c>
      <c r="H85" s="234"/>
      <c r="I85" s="234">
        <f>ROUND(E85*H85,2)</f>
        <v>0</v>
      </c>
      <c r="J85" s="234"/>
      <c r="K85" s="234">
        <f>ROUND(E85*J85,2)</f>
        <v>0</v>
      </c>
      <c r="L85" s="234">
        <v>21</v>
      </c>
      <c r="M85" s="234">
        <f>G85*(1+L85/100)</f>
        <v>0</v>
      </c>
      <c r="N85" s="223">
        <v>0</v>
      </c>
      <c r="O85" s="223">
        <f>ROUND(E85*N85,5)</f>
        <v>0</v>
      </c>
      <c r="P85" s="223">
        <v>0</v>
      </c>
      <c r="Q85" s="223">
        <f>ROUND(E85*P85,5)</f>
        <v>0</v>
      </c>
      <c r="R85" s="223"/>
      <c r="S85" s="223"/>
      <c r="T85" s="224">
        <v>0</v>
      </c>
      <c r="U85" s="223">
        <f>ROUND(E85*T85,2)</f>
        <v>0</v>
      </c>
      <c r="V85" s="213"/>
      <c r="W85" s="213"/>
      <c r="X85" s="213"/>
      <c r="Y85" s="213"/>
      <c r="Z85" s="213"/>
      <c r="AA85" s="213"/>
      <c r="AB85" s="213"/>
      <c r="AC85" s="213"/>
      <c r="AD85" s="213"/>
      <c r="AE85" s="213" t="s">
        <v>147</v>
      </c>
      <c r="AF85" s="213"/>
      <c r="AG85" s="213"/>
      <c r="AH85" s="213"/>
      <c r="AI85" s="213"/>
      <c r="AJ85" s="213"/>
      <c r="AK85" s="213"/>
      <c r="AL85" s="213"/>
      <c r="AM85" s="213"/>
      <c r="AN85" s="213"/>
      <c r="AO85" s="213"/>
      <c r="AP85" s="213"/>
      <c r="AQ85" s="213"/>
      <c r="AR85" s="213"/>
      <c r="AS85" s="213"/>
      <c r="AT85" s="213"/>
      <c r="AU85" s="213"/>
      <c r="AV85" s="213"/>
      <c r="AW85" s="213"/>
      <c r="AX85" s="213"/>
      <c r="AY85" s="213"/>
      <c r="AZ85" s="213"/>
      <c r="BA85" s="213"/>
      <c r="BB85" s="213"/>
      <c r="BC85" s="213"/>
      <c r="BD85" s="213"/>
      <c r="BE85" s="213"/>
      <c r="BF85" s="213"/>
      <c r="BG85" s="213"/>
      <c r="BH85" s="213"/>
    </row>
    <row r="86" spans="1:60" ht="22.5" outlineLevel="1" x14ac:dyDescent="0.2">
      <c r="A86" s="214">
        <v>49</v>
      </c>
      <c r="B86" s="221" t="s">
        <v>258</v>
      </c>
      <c r="C86" s="266" t="s">
        <v>259</v>
      </c>
      <c r="D86" s="223" t="s">
        <v>241</v>
      </c>
      <c r="E86" s="229">
        <v>2</v>
      </c>
      <c r="F86" s="233">
        <f>H86+J86</f>
        <v>0</v>
      </c>
      <c r="G86" s="234">
        <f>ROUND(E86*F86,2)</f>
        <v>0</v>
      </c>
      <c r="H86" s="234"/>
      <c r="I86" s="234">
        <f>ROUND(E86*H86,2)</f>
        <v>0</v>
      </c>
      <c r="J86" s="234"/>
      <c r="K86" s="234">
        <f>ROUND(E86*J86,2)</f>
        <v>0</v>
      </c>
      <c r="L86" s="234">
        <v>21</v>
      </c>
      <c r="M86" s="234">
        <f>G86*(1+L86/100)</f>
        <v>0</v>
      </c>
      <c r="N86" s="223">
        <v>0</v>
      </c>
      <c r="O86" s="223">
        <f>ROUND(E86*N86,5)</f>
        <v>0</v>
      </c>
      <c r="P86" s="223">
        <v>0</v>
      </c>
      <c r="Q86" s="223">
        <f>ROUND(E86*P86,5)</f>
        <v>0</v>
      </c>
      <c r="R86" s="223"/>
      <c r="S86" s="223"/>
      <c r="T86" s="224">
        <v>0</v>
      </c>
      <c r="U86" s="223">
        <f>ROUND(E86*T86,2)</f>
        <v>0</v>
      </c>
      <c r="V86" s="213"/>
      <c r="W86" s="213"/>
      <c r="X86" s="213"/>
      <c r="Y86" s="213"/>
      <c r="Z86" s="213"/>
      <c r="AA86" s="213"/>
      <c r="AB86" s="213"/>
      <c r="AC86" s="213"/>
      <c r="AD86" s="213"/>
      <c r="AE86" s="213" t="s">
        <v>147</v>
      </c>
      <c r="AF86" s="213"/>
      <c r="AG86" s="213"/>
      <c r="AH86" s="213"/>
      <c r="AI86" s="213"/>
      <c r="AJ86" s="213"/>
      <c r="AK86" s="213"/>
      <c r="AL86" s="213"/>
      <c r="AM86" s="213"/>
      <c r="AN86" s="213"/>
      <c r="AO86" s="213"/>
      <c r="AP86" s="213"/>
      <c r="AQ86" s="213"/>
      <c r="AR86" s="213"/>
      <c r="AS86" s="213"/>
      <c r="AT86" s="213"/>
      <c r="AU86" s="213"/>
      <c r="AV86" s="213"/>
      <c r="AW86" s="213"/>
      <c r="AX86" s="213"/>
      <c r="AY86" s="213"/>
      <c r="AZ86" s="213"/>
      <c r="BA86" s="213"/>
      <c r="BB86" s="213"/>
      <c r="BC86" s="213"/>
      <c r="BD86" s="213"/>
      <c r="BE86" s="213"/>
      <c r="BF86" s="213"/>
      <c r="BG86" s="213"/>
      <c r="BH86" s="213"/>
    </row>
    <row r="87" spans="1:60" outlineLevel="1" x14ac:dyDescent="0.2">
      <c r="A87" s="214">
        <v>50</v>
      </c>
      <c r="B87" s="221" t="s">
        <v>260</v>
      </c>
      <c r="C87" s="266" t="s">
        <v>261</v>
      </c>
      <c r="D87" s="223" t="s">
        <v>180</v>
      </c>
      <c r="E87" s="229">
        <v>1</v>
      </c>
      <c r="F87" s="233">
        <f>H87+J87</f>
        <v>0</v>
      </c>
      <c r="G87" s="234">
        <f>ROUND(E87*F87,2)</f>
        <v>0</v>
      </c>
      <c r="H87" s="234"/>
      <c r="I87" s="234">
        <f>ROUND(E87*H87,2)</f>
        <v>0</v>
      </c>
      <c r="J87" s="234"/>
      <c r="K87" s="234">
        <f>ROUND(E87*J87,2)</f>
        <v>0</v>
      </c>
      <c r="L87" s="234">
        <v>21</v>
      </c>
      <c r="M87" s="234">
        <f>G87*(1+L87/100)</f>
        <v>0</v>
      </c>
      <c r="N87" s="223">
        <v>0</v>
      </c>
      <c r="O87" s="223">
        <f>ROUND(E87*N87,5)</f>
        <v>0</v>
      </c>
      <c r="P87" s="223">
        <v>0</v>
      </c>
      <c r="Q87" s="223">
        <f>ROUND(E87*P87,5)</f>
        <v>0</v>
      </c>
      <c r="R87" s="223"/>
      <c r="S87" s="223"/>
      <c r="T87" s="224">
        <v>1.3740000000000001</v>
      </c>
      <c r="U87" s="223">
        <f>ROUND(E87*T87,2)</f>
        <v>1.37</v>
      </c>
      <c r="V87" s="213"/>
      <c r="W87" s="213"/>
      <c r="X87" s="213"/>
      <c r="Y87" s="213"/>
      <c r="Z87" s="213"/>
      <c r="AA87" s="213"/>
      <c r="AB87" s="213"/>
      <c r="AC87" s="213"/>
      <c r="AD87" s="213"/>
      <c r="AE87" s="213" t="s">
        <v>147</v>
      </c>
      <c r="AF87" s="213"/>
      <c r="AG87" s="213"/>
      <c r="AH87" s="213"/>
      <c r="AI87" s="213"/>
      <c r="AJ87" s="213"/>
      <c r="AK87" s="213"/>
      <c r="AL87" s="213"/>
      <c r="AM87" s="213"/>
      <c r="AN87" s="213"/>
      <c r="AO87" s="213"/>
      <c r="AP87" s="213"/>
      <c r="AQ87" s="213"/>
      <c r="AR87" s="213"/>
      <c r="AS87" s="213"/>
      <c r="AT87" s="213"/>
      <c r="AU87" s="213"/>
      <c r="AV87" s="213"/>
      <c r="AW87" s="213"/>
      <c r="AX87" s="213"/>
      <c r="AY87" s="213"/>
      <c r="AZ87" s="213"/>
      <c r="BA87" s="213"/>
      <c r="BB87" s="213"/>
      <c r="BC87" s="213"/>
      <c r="BD87" s="213"/>
      <c r="BE87" s="213"/>
      <c r="BF87" s="213"/>
      <c r="BG87" s="213"/>
      <c r="BH87" s="213"/>
    </row>
    <row r="88" spans="1:60" outlineLevel="1" x14ac:dyDescent="0.2">
      <c r="A88" s="214">
        <v>51</v>
      </c>
      <c r="B88" s="221" t="s">
        <v>262</v>
      </c>
      <c r="C88" s="266" t="s">
        <v>263</v>
      </c>
      <c r="D88" s="223" t="s">
        <v>241</v>
      </c>
      <c r="E88" s="229">
        <v>1</v>
      </c>
      <c r="F88" s="233">
        <f>H88+J88</f>
        <v>0</v>
      </c>
      <c r="G88" s="234">
        <f>ROUND(E88*F88,2)</f>
        <v>0</v>
      </c>
      <c r="H88" s="234"/>
      <c r="I88" s="234">
        <f>ROUND(E88*H88,2)</f>
        <v>0</v>
      </c>
      <c r="J88" s="234"/>
      <c r="K88" s="234">
        <f>ROUND(E88*J88,2)</f>
        <v>0</v>
      </c>
      <c r="L88" s="234">
        <v>21</v>
      </c>
      <c r="M88" s="234">
        <f>G88*(1+L88/100)</f>
        <v>0</v>
      </c>
      <c r="N88" s="223">
        <v>0</v>
      </c>
      <c r="O88" s="223">
        <f>ROUND(E88*N88,5)</f>
        <v>0</v>
      </c>
      <c r="P88" s="223">
        <v>0</v>
      </c>
      <c r="Q88" s="223">
        <f>ROUND(E88*P88,5)</f>
        <v>0</v>
      </c>
      <c r="R88" s="223"/>
      <c r="S88" s="223"/>
      <c r="T88" s="224">
        <v>0.5</v>
      </c>
      <c r="U88" s="223">
        <f>ROUND(E88*T88,2)</f>
        <v>0.5</v>
      </c>
      <c r="V88" s="213"/>
      <c r="W88" s="213"/>
      <c r="X88" s="213"/>
      <c r="Y88" s="213"/>
      <c r="Z88" s="213"/>
      <c r="AA88" s="213"/>
      <c r="AB88" s="213"/>
      <c r="AC88" s="213"/>
      <c r="AD88" s="213"/>
      <c r="AE88" s="213" t="s">
        <v>147</v>
      </c>
      <c r="AF88" s="213"/>
      <c r="AG88" s="213"/>
      <c r="AH88" s="213"/>
      <c r="AI88" s="213"/>
      <c r="AJ88" s="213"/>
      <c r="AK88" s="213"/>
      <c r="AL88" s="213"/>
      <c r="AM88" s="213"/>
      <c r="AN88" s="213"/>
      <c r="AO88" s="213"/>
      <c r="AP88" s="213"/>
      <c r="AQ88" s="213"/>
      <c r="AR88" s="213"/>
      <c r="AS88" s="213"/>
      <c r="AT88" s="213"/>
      <c r="AU88" s="213"/>
      <c r="AV88" s="213"/>
      <c r="AW88" s="213"/>
      <c r="AX88" s="213"/>
      <c r="AY88" s="213"/>
      <c r="AZ88" s="213"/>
      <c r="BA88" s="213"/>
      <c r="BB88" s="213"/>
      <c r="BC88" s="213"/>
      <c r="BD88" s="213"/>
      <c r="BE88" s="213"/>
      <c r="BF88" s="213"/>
      <c r="BG88" s="213"/>
      <c r="BH88" s="213"/>
    </row>
    <row r="89" spans="1:60" outlineLevel="1" x14ac:dyDescent="0.2">
      <c r="A89" s="214">
        <v>52</v>
      </c>
      <c r="B89" s="221" t="s">
        <v>264</v>
      </c>
      <c r="C89" s="266" t="s">
        <v>265</v>
      </c>
      <c r="D89" s="223" t="s">
        <v>146</v>
      </c>
      <c r="E89" s="229">
        <v>1</v>
      </c>
      <c r="F89" s="233">
        <f>H89+J89</f>
        <v>0</v>
      </c>
      <c r="G89" s="234">
        <f>ROUND(E89*F89,2)</f>
        <v>0</v>
      </c>
      <c r="H89" s="234"/>
      <c r="I89" s="234">
        <f>ROUND(E89*H89,2)</f>
        <v>0</v>
      </c>
      <c r="J89" s="234"/>
      <c r="K89" s="234">
        <f>ROUND(E89*J89,2)</f>
        <v>0</v>
      </c>
      <c r="L89" s="234">
        <v>21</v>
      </c>
      <c r="M89" s="234">
        <f>G89*(1+L89/100)</f>
        <v>0</v>
      </c>
      <c r="N89" s="223">
        <v>5.4000000000000001E-4</v>
      </c>
      <c r="O89" s="223">
        <f>ROUND(E89*N89,5)</f>
        <v>5.4000000000000001E-4</v>
      </c>
      <c r="P89" s="223">
        <v>0</v>
      </c>
      <c r="Q89" s="223">
        <f>ROUND(E89*P89,5)</f>
        <v>0</v>
      </c>
      <c r="R89" s="223"/>
      <c r="S89" s="223"/>
      <c r="T89" s="224">
        <v>1.6439999999999999</v>
      </c>
      <c r="U89" s="223">
        <f>ROUND(E89*T89,2)</f>
        <v>1.64</v>
      </c>
      <c r="V89" s="213"/>
      <c r="W89" s="213"/>
      <c r="X89" s="213"/>
      <c r="Y89" s="213"/>
      <c r="Z89" s="213"/>
      <c r="AA89" s="213"/>
      <c r="AB89" s="213"/>
      <c r="AC89" s="213"/>
      <c r="AD89" s="213"/>
      <c r="AE89" s="213" t="s">
        <v>147</v>
      </c>
      <c r="AF89" s="213"/>
      <c r="AG89" s="213"/>
      <c r="AH89" s="213"/>
      <c r="AI89" s="213"/>
      <c r="AJ89" s="213"/>
      <c r="AK89" s="213"/>
      <c r="AL89" s="213"/>
      <c r="AM89" s="213"/>
      <c r="AN89" s="213"/>
      <c r="AO89" s="213"/>
      <c r="AP89" s="213"/>
      <c r="AQ89" s="213"/>
      <c r="AR89" s="213"/>
      <c r="AS89" s="213"/>
      <c r="AT89" s="213"/>
      <c r="AU89" s="213"/>
      <c r="AV89" s="213"/>
      <c r="AW89" s="213"/>
      <c r="AX89" s="213"/>
      <c r="AY89" s="213"/>
      <c r="AZ89" s="213"/>
      <c r="BA89" s="213"/>
      <c r="BB89" s="213"/>
      <c r="BC89" s="213"/>
      <c r="BD89" s="213"/>
      <c r="BE89" s="213"/>
      <c r="BF89" s="213"/>
      <c r="BG89" s="213"/>
      <c r="BH89" s="213"/>
    </row>
    <row r="90" spans="1:60" outlineLevel="1" x14ac:dyDescent="0.2">
      <c r="A90" s="214">
        <v>53</v>
      </c>
      <c r="B90" s="221" t="s">
        <v>266</v>
      </c>
      <c r="C90" s="266" t="s">
        <v>267</v>
      </c>
      <c r="D90" s="223" t="s">
        <v>146</v>
      </c>
      <c r="E90" s="229">
        <v>1</v>
      </c>
      <c r="F90" s="233">
        <f>H90+J90</f>
        <v>0</v>
      </c>
      <c r="G90" s="234">
        <f>ROUND(E90*F90,2)</f>
        <v>0</v>
      </c>
      <c r="H90" s="234"/>
      <c r="I90" s="234">
        <f>ROUND(E90*H90,2)</f>
        <v>0</v>
      </c>
      <c r="J90" s="234"/>
      <c r="K90" s="234">
        <f>ROUND(E90*J90,2)</f>
        <v>0</v>
      </c>
      <c r="L90" s="234">
        <v>21</v>
      </c>
      <c r="M90" s="234">
        <f>G90*(1+L90/100)</f>
        <v>0</v>
      </c>
      <c r="N90" s="223">
        <v>0.03</v>
      </c>
      <c r="O90" s="223">
        <f>ROUND(E90*N90,5)</f>
        <v>0.03</v>
      </c>
      <c r="P90" s="223">
        <v>0</v>
      </c>
      <c r="Q90" s="223">
        <f>ROUND(E90*P90,5)</f>
        <v>0</v>
      </c>
      <c r="R90" s="223"/>
      <c r="S90" s="223"/>
      <c r="T90" s="224">
        <v>1.6439999999999999</v>
      </c>
      <c r="U90" s="223">
        <f>ROUND(E90*T90,2)</f>
        <v>1.64</v>
      </c>
      <c r="V90" s="213"/>
      <c r="W90" s="213"/>
      <c r="X90" s="213"/>
      <c r="Y90" s="213"/>
      <c r="Z90" s="213"/>
      <c r="AA90" s="213"/>
      <c r="AB90" s="213"/>
      <c r="AC90" s="213"/>
      <c r="AD90" s="213"/>
      <c r="AE90" s="213" t="s">
        <v>147</v>
      </c>
      <c r="AF90" s="213"/>
      <c r="AG90" s="213"/>
      <c r="AH90" s="213"/>
      <c r="AI90" s="213"/>
      <c r="AJ90" s="213"/>
      <c r="AK90" s="213"/>
      <c r="AL90" s="213"/>
      <c r="AM90" s="213"/>
      <c r="AN90" s="213"/>
      <c r="AO90" s="213"/>
      <c r="AP90" s="213"/>
      <c r="AQ90" s="213"/>
      <c r="AR90" s="213"/>
      <c r="AS90" s="213"/>
      <c r="AT90" s="213"/>
      <c r="AU90" s="213"/>
      <c r="AV90" s="213"/>
      <c r="AW90" s="213"/>
      <c r="AX90" s="213"/>
      <c r="AY90" s="213"/>
      <c r="AZ90" s="213"/>
      <c r="BA90" s="213"/>
      <c r="BB90" s="213"/>
      <c r="BC90" s="213"/>
      <c r="BD90" s="213"/>
      <c r="BE90" s="213"/>
      <c r="BF90" s="213"/>
      <c r="BG90" s="213"/>
      <c r="BH90" s="213"/>
    </row>
    <row r="91" spans="1:60" x14ac:dyDescent="0.2">
      <c r="A91" s="215" t="s">
        <v>134</v>
      </c>
      <c r="B91" s="222" t="s">
        <v>90</v>
      </c>
      <c r="C91" s="268" t="s">
        <v>91</v>
      </c>
      <c r="D91" s="226"/>
      <c r="E91" s="231"/>
      <c r="F91" s="235"/>
      <c r="G91" s="235">
        <f>SUMIF(AE92:AE117,"&lt;&gt;NOR",G92:G117)</f>
        <v>0</v>
      </c>
      <c r="H91" s="235"/>
      <c r="I91" s="235">
        <f>SUM(I92:I117)</f>
        <v>0</v>
      </c>
      <c r="J91" s="235"/>
      <c r="K91" s="235">
        <f>SUM(K92:K117)</f>
        <v>0</v>
      </c>
      <c r="L91" s="235"/>
      <c r="M91" s="235">
        <f>SUM(M92:M117)</f>
        <v>0</v>
      </c>
      <c r="N91" s="226"/>
      <c r="O91" s="226">
        <f>SUM(O92:O117)</f>
        <v>7.393000000000001E-2</v>
      </c>
      <c r="P91" s="226"/>
      <c r="Q91" s="226">
        <f>SUM(Q92:Q117)</f>
        <v>0</v>
      </c>
      <c r="R91" s="226"/>
      <c r="S91" s="226"/>
      <c r="T91" s="227"/>
      <c r="U91" s="226">
        <f>SUM(U92:U117)</f>
        <v>2.7800000000000002</v>
      </c>
      <c r="AE91" t="s">
        <v>135</v>
      </c>
    </row>
    <row r="92" spans="1:60" outlineLevel="1" x14ac:dyDescent="0.2">
      <c r="A92" s="214">
        <v>54</v>
      </c>
      <c r="B92" s="221" t="s">
        <v>268</v>
      </c>
      <c r="C92" s="266" t="s">
        <v>269</v>
      </c>
      <c r="D92" s="223" t="s">
        <v>241</v>
      </c>
      <c r="E92" s="229">
        <v>1</v>
      </c>
      <c r="F92" s="233">
        <f>H92+J92</f>
        <v>0</v>
      </c>
      <c r="G92" s="234">
        <f>ROUND(E92*F92,2)</f>
        <v>0</v>
      </c>
      <c r="H92" s="234"/>
      <c r="I92" s="234">
        <f>ROUND(E92*H92,2)</f>
        <v>0</v>
      </c>
      <c r="J92" s="234"/>
      <c r="K92" s="234">
        <f>ROUND(E92*J92,2)</f>
        <v>0</v>
      </c>
      <c r="L92" s="234">
        <v>21</v>
      </c>
      <c r="M92" s="234">
        <f>G92*(1+L92/100)</f>
        <v>0</v>
      </c>
      <c r="N92" s="223">
        <v>2E-3</v>
      </c>
      <c r="O92" s="223">
        <f>ROUND(E92*N92,5)</f>
        <v>2E-3</v>
      </c>
      <c r="P92" s="223">
        <v>0</v>
      </c>
      <c r="Q92" s="223">
        <f>ROUND(E92*P92,5)</f>
        <v>0</v>
      </c>
      <c r="R92" s="223"/>
      <c r="S92" s="223"/>
      <c r="T92" s="224">
        <v>0.38</v>
      </c>
      <c r="U92" s="223">
        <f>ROUND(E92*T92,2)</f>
        <v>0.38</v>
      </c>
      <c r="V92" s="213"/>
      <c r="W92" s="213"/>
      <c r="X92" s="213"/>
      <c r="Y92" s="213"/>
      <c r="Z92" s="213"/>
      <c r="AA92" s="213"/>
      <c r="AB92" s="213"/>
      <c r="AC92" s="213"/>
      <c r="AD92" s="213"/>
      <c r="AE92" s="213" t="s">
        <v>147</v>
      </c>
      <c r="AF92" s="213"/>
      <c r="AG92" s="213"/>
      <c r="AH92" s="213"/>
      <c r="AI92" s="213"/>
      <c r="AJ92" s="213"/>
      <c r="AK92" s="213"/>
      <c r="AL92" s="213"/>
      <c r="AM92" s="213"/>
      <c r="AN92" s="213"/>
      <c r="AO92" s="213"/>
      <c r="AP92" s="213"/>
      <c r="AQ92" s="213"/>
      <c r="AR92" s="213"/>
      <c r="AS92" s="213"/>
      <c r="AT92" s="213"/>
      <c r="AU92" s="213"/>
      <c r="AV92" s="213"/>
      <c r="AW92" s="213"/>
      <c r="AX92" s="213"/>
      <c r="AY92" s="213"/>
      <c r="AZ92" s="213"/>
      <c r="BA92" s="213"/>
      <c r="BB92" s="213"/>
      <c r="BC92" s="213"/>
      <c r="BD92" s="213"/>
      <c r="BE92" s="213"/>
      <c r="BF92" s="213"/>
      <c r="BG92" s="213"/>
      <c r="BH92" s="213"/>
    </row>
    <row r="93" spans="1:60" outlineLevel="1" x14ac:dyDescent="0.2">
      <c r="A93" s="214"/>
      <c r="B93" s="221"/>
      <c r="C93" s="269" t="s">
        <v>270</v>
      </c>
      <c r="D93" s="228"/>
      <c r="E93" s="232"/>
      <c r="F93" s="236"/>
      <c r="G93" s="237"/>
      <c r="H93" s="234"/>
      <c r="I93" s="234"/>
      <c r="J93" s="234"/>
      <c r="K93" s="234"/>
      <c r="L93" s="234"/>
      <c r="M93" s="234"/>
      <c r="N93" s="223"/>
      <c r="O93" s="223"/>
      <c r="P93" s="223"/>
      <c r="Q93" s="223"/>
      <c r="R93" s="223"/>
      <c r="S93" s="223"/>
      <c r="T93" s="224"/>
      <c r="U93" s="223"/>
      <c r="V93" s="213"/>
      <c r="W93" s="213"/>
      <c r="X93" s="213"/>
      <c r="Y93" s="213"/>
      <c r="Z93" s="213"/>
      <c r="AA93" s="213"/>
      <c r="AB93" s="213"/>
      <c r="AC93" s="213"/>
      <c r="AD93" s="213"/>
      <c r="AE93" s="213" t="s">
        <v>271</v>
      </c>
      <c r="AF93" s="213"/>
      <c r="AG93" s="213"/>
      <c r="AH93" s="213"/>
      <c r="AI93" s="213"/>
      <c r="AJ93" s="213"/>
      <c r="AK93" s="213"/>
      <c r="AL93" s="213"/>
      <c r="AM93" s="213"/>
      <c r="AN93" s="213"/>
      <c r="AO93" s="213"/>
      <c r="AP93" s="213"/>
      <c r="AQ93" s="213"/>
      <c r="AR93" s="213"/>
      <c r="AS93" s="213"/>
      <c r="AT93" s="213"/>
      <c r="AU93" s="213"/>
      <c r="AV93" s="213"/>
      <c r="AW93" s="213"/>
      <c r="AX93" s="213"/>
      <c r="AY93" s="213"/>
      <c r="AZ93" s="213"/>
      <c r="BA93" s="216" t="str">
        <f>C93</f>
        <v>A	NÁSTĚNNÉ PEVNÉ MADLO	-VE VÝŠCE 800mm</v>
      </c>
      <c r="BB93" s="213"/>
      <c r="BC93" s="213"/>
      <c r="BD93" s="213"/>
      <c r="BE93" s="213"/>
      <c r="BF93" s="213"/>
      <c r="BG93" s="213"/>
      <c r="BH93" s="213"/>
    </row>
    <row r="94" spans="1:60" ht="22.5" outlineLevel="1" x14ac:dyDescent="0.2">
      <c r="A94" s="214">
        <v>55</v>
      </c>
      <c r="B94" s="221" t="s">
        <v>272</v>
      </c>
      <c r="C94" s="266" t="s">
        <v>273</v>
      </c>
      <c r="D94" s="223" t="s">
        <v>241</v>
      </c>
      <c r="E94" s="229">
        <v>1</v>
      </c>
      <c r="F94" s="233">
        <f>H94+J94</f>
        <v>0</v>
      </c>
      <c r="G94" s="234">
        <f>ROUND(E94*F94,2)</f>
        <v>0</v>
      </c>
      <c r="H94" s="234"/>
      <c r="I94" s="234">
        <f>ROUND(E94*H94,2)</f>
        <v>0</v>
      </c>
      <c r="J94" s="234"/>
      <c r="K94" s="234">
        <f>ROUND(E94*J94,2)</f>
        <v>0</v>
      </c>
      <c r="L94" s="234">
        <v>21</v>
      </c>
      <c r="M94" s="234">
        <f>G94*(1+L94/100)</f>
        <v>0</v>
      </c>
      <c r="N94" s="223">
        <v>2E-3</v>
      </c>
      <c r="O94" s="223">
        <f>ROUND(E94*N94,5)</f>
        <v>2E-3</v>
      </c>
      <c r="P94" s="223">
        <v>0</v>
      </c>
      <c r="Q94" s="223">
        <f>ROUND(E94*P94,5)</f>
        <v>0</v>
      </c>
      <c r="R94" s="223"/>
      <c r="S94" s="223"/>
      <c r="T94" s="224">
        <v>0.38</v>
      </c>
      <c r="U94" s="223">
        <f>ROUND(E94*T94,2)</f>
        <v>0.38</v>
      </c>
      <c r="V94" s="213"/>
      <c r="W94" s="213"/>
      <c r="X94" s="213"/>
      <c r="Y94" s="213"/>
      <c r="Z94" s="213"/>
      <c r="AA94" s="213"/>
      <c r="AB94" s="213"/>
      <c r="AC94" s="213"/>
      <c r="AD94" s="213"/>
      <c r="AE94" s="213" t="s">
        <v>147</v>
      </c>
      <c r="AF94" s="213"/>
      <c r="AG94" s="213"/>
      <c r="AH94" s="213"/>
      <c r="AI94" s="213"/>
      <c r="AJ94" s="213"/>
      <c r="AK94" s="213"/>
      <c r="AL94" s="213"/>
      <c r="AM94" s="213"/>
      <c r="AN94" s="213"/>
      <c r="AO94" s="213"/>
      <c r="AP94" s="213"/>
      <c r="AQ94" s="213"/>
      <c r="AR94" s="213"/>
      <c r="AS94" s="213"/>
      <c r="AT94" s="213"/>
      <c r="AU94" s="213"/>
      <c r="AV94" s="213"/>
      <c r="AW94" s="213"/>
      <c r="AX94" s="213"/>
      <c r="AY94" s="213"/>
      <c r="AZ94" s="213"/>
      <c r="BA94" s="213"/>
      <c r="BB94" s="213"/>
      <c r="BC94" s="213"/>
      <c r="BD94" s="213"/>
      <c r="BE94" s="213"/>
      <c r="BF94" s="213"/>
      <c r="BG94" s="213"/>
      <c r="BH94" s="213"/>
    </row>
    <row r="95" spans="1:60" outlineLevel="1" x14ac:dyDescent="0.2">
      <c r="A95" s="214"/>
      <c r="B95" s="221"/>
      <c r="C95" s="269" t="s">
        <v>274</v>
      </c>
      <c r="D95" s="228"/>
      <c r="E95" s="232"/>
      <c r="F95" s="236"/>
      <c r="G95" s="237"/>
      <c r="H95" s="234"/>
      <c r="I95" s="234"/>
      <c r="J95" s="234"/>
      <c r="K95" s="234"/>
      <c r="L95" s="234"/>
      <c r="M95" s="234"/>
      <c r="N95" s="223"/>
      <c r="O95" s="223"/>
      <c r="P95" s="223"/>
      <c r="Q95" s="223"/>
      <c r="R95" s="223"/>
      <c r="S95" s="223"/>
      <c r="T95" s="224"/>
      <c r="U95" s="223"/>
      <c r="V95" s="213"/>
      <c r="W95" s="213"/>
      <c r="X95" s="213"/>
      <c r="Y95" s="213"/>
      <c r="Z95" s="213"/>
      <c r="AA95" s="213"/>
      <c r="AB95" s="213"/>
      <c r="AC95" s="213"/>
      <c r="AD95" s="213"/>
      <c r="AE95" s="213" t="s">
        <v>271</v>
      </c>
      <c r="AF95" s="213"/>
      <c r="AG95" s="213"/>
      <c r="AH95" s="213"/>
      <c r="AI95" s="213"/>
      <c r="AJ95" s="213"/>
      <c r="AK95" s="213"/>
      <c r="AL95" s="213"/>
      <c r="AM95" s="213"/>
      <c r="AN95" s="213"/>
      <c r="AO95" s="213"/>
      <c r="AP95" s="213"/>
      <c r="AQ95" s="213"/>
      <c r="AR95" s="213"/>
      <c r="AS95" s="213"/>
      <c r="AT95" s="213"/>
      <c r="AU95" s="213"/>
      <c r="AV95" s="213"/>
      <c r="AW95" s="213"/>
      <c r="AX95" s="213"/>
      <c r="AY95" s="213"/>
      <c r="AZ95" s="213"/>
      <c r="BA95" s="216" t="str">
        <f>C95</f>
        <v>B	SKLOPNÉ MADLO	-VE VÝŠCE 800mm</v>
      </c>
      <c r="BB95" s="213"/>
      <c r="BC95" s="213"/>
      <c r="BD95" s="213"/>
      <c r="BE95" s="213"/>
      <c r="BF95" s="213"/>
      <c r="BG95" s="213"/>
      <c r="BH95" s="213"/>
    </row>
    <row r="96" spans="1:60" ht="22.5" outlineLevel="1" x14ac:dyDescent="0.2">
      <c r="A96" s="214">
        <v>56</v>
      </c>
      <c r="B96" s="221" t="s">
        <v>275</v>
      </c>
      <c r="C96" s="266" t="s">
        <v>276</v>
      </c>
      <c r="D96" s="223" t="s">
        <v>277</v>
      </c>
      <c r="E96" s="229">
        <v>1</v>
      </c>
      <c r="F96" s="233">
        <f>H96+J96</f>
        <v>0</v>
      </c>
      <c r="G96" s="234">
        <f>ROUND(E96*F96,2)</f>
        <v>0</v>
      </c>
      <c r="H96" s="234"/>
      <c r="I96" s="234">
        <f>ROUND(E96*H96,2)</f>
        <v>0</v>
      </c>
      <c r="J96" s="234"/>
      <c r="K96" s="234">
        <f>ROUND(E96*J96,2)</f>
        <v>0</v>
      </c>
      <c r="L96" s="234">
        <v>21</v>
      </c>
      <c r="M96" s="234">
        <f>G96*(1+L96/100)</f>
        <v>0</v>
      </c>
      <c r="N96" s="223">
        <v>0</v>
      </c>
      <c r="O96" s="223">
        <f>ROUND(E96*N96,5)</f>
        <v>0</v>
      </c>
      <c r="P96" s="223">
        <v>0</v>
      </c>
      <c r="Q96" s="223">
        <f>ROUND(E96*P96,5)</f>
        <v>0</v>
      </c>
      <c r="R96" s="223"/>
      <c r="S96" s="223"/>
      <c r="T96" s="224">
        <v>0</v>
      </c>
      <c r="U96" s="223">
        <f>ROUND(E96*T96,2)</f>
        <v>0</v>
      </c>
      <c r="V96" s="213"/>
      <c r="W96" s="213"/>
      <c r="X96" s="213"/>
      <c r="Y96" s="213"/>
      <c r="Z96" s="213"/>
      <c r="AA96" s="213"/>
      <c r="AB96" s="213"/>
      <c r="AC96" s="213"/>
      <c r="AD96" s="213"/>
      <c r="AE96" s="213" t="s">
        <v>147</v>
      </c>
      <c r="AF96" s="213"/>
      <c r="AG96" s="213"/>
      <c r="AH96" s="213"/>
      <c r="AI96" s="213"/>
      <c r="AJ96" s="213"/>
      <c r="AK96" s="213"/>
      <c r="AL96" s="213"/>
      <c r="AM96" s="213"/>
      <c r="AN96" s="213"/>
      <c r="AO96" s="213"/>
      <c r="AP96" s="213"/>
      <c r="AQ96" s="213"/>
      <c r="AR96" s="213"/>
      <c r="AS96" s="213"/>
      <c r="AT96" s="213"/>
      <c r="AU96" s="213"/>
      <c r="AV96" s="213"/>
      <c r="AW96" s="213"/>
      <c r="AX96" s="213"/>
      <c r="AY96" s="213"/>
      <c r="AZ96" s="213"/>
      <c r="BA96" s="213"/>
      <c r="BB96" s="213"/>
      <c r="BC96" s="213"/>
      <c r="BD96" s="213"/>
      <c r="BE96" s="213"/>
      <c r="BF96" s="213"/>
      <c r="BG96" s="213"/>
      <c r="BH96" s="213"/>
    </row>
    <row r="97" spans="1:60" ht="22.5" outlineLevel="1" x14ac:dyDescent="0.2">
      <c r="A97" s="214"/>
      <c r="B97" s="221"/>
      <c r="C97" s="269" t="s">
        <v>278</v>
      </c>
      <c r="D97" s="228"/>
      <c r="E97" s="232"/>
      <c r="F97" s="236"/>
      <c r="G97" s="237"/>
      <c r="H97" s="234"/>
      <c r="I97" s="234"/>
      <c r="J97" s="234"/>
      <c r="K97" s="234"/>
      <c r="L97" s="234"/>
      <c r="M97" s="234"/>
      <c r="N97" s="223"/>
      <c r="O97" s="223"/>
      <c r="P97" s="223"/>
      <c r="Q97" s="223"/>
      <c r="R97" s="223"/>
      <c r="S97" s="223"/>
      <c r="T97" s="224"/>
      <c r="U97" s="223"/>
      <c r="V97" s="213"/>
      <c r="W97" s="213"/>
      <c r="X97" s="213"/>
      <c r="Y97" s="213"/>
      <c r="Z97" s="213"/>
      <c r="AA97" s="213"/>
      <c r="AB97" s="213"/>
      <c r="AC97" s="213"/>
      <c r="AD97" s="213"/>
      <c r="AE97" s="213" t="s">
        <v>271</v>
      </c>
      <c r="AF97" s="213"/>
      <c r="AG97" s="213"/>
      <c r="AH97" s="213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/>
      <c r="AS97" s="213"/>
      <c r="AT97" s="213"/>
      <c r="AU97" s="213"/>
      <c r="AV97" s="213"/>
      <c r="AW97" s="213"/>
      <c r="AX97" s="213"/>
      <c r="AY97" s="213"/>
      <c r="AZ97" s="213"/>
      <c r="BA97" s="216" t="str">
        <f>C97</f>
        <v>Oddálené ovládání, pneumatické, kulaté, pro 2 množství splachování, pro splachovací nádržku, tlačítko pod omítku</v>
      </c>
      <c r="BB97" s="213"/>
      <c r="BC97" s="213"/>
      <c r="BD97" s="213"/>
      <c r="BE97" s="213"/>
      <c r="BF97" s="213"/>
      <c r="BG97" s="213"/>
      <c r="BH97" s="213"/>
    </row>
    <row r="98" spans="1:60" outlineLevel="1" x14ac:dyDescent="0.2">
      <c r="A98" s="214">
        <v>57</v>
      </c>
      <c r="B98" s="221" t="s">
        <v>279</v>
      </c>
      <c r="C98" s="266" t="s">
        <v>280</v>
      </c>
      <c r="D98" s="223" t="s">
        <v>241</v>
      </c>
      <c r="E98" s="229">
        <v>1</v>
      </c>
      <c r="F98" s="233">
        <f>H98+J98</f>
        <v>0</v>
      </c>
      <c r="G98" s="234">
        <f>ROUND(E98*F98,2)</f>
        <v>0</v>
      </c>
      <c r="H98" s="234"/>
      <c r="I98" s="234">
        <f>ROUND(E98*H98,2)</f>
        <v>0</v>
      </c>
      <c r="J98" s="234"/>
      <c r="K98" s="234">
        <f>ROUND(E98*J98,2)</f>
        <v>0</v>
      </c>
      <c r="L98" s="234">
        <v>21</v>
      </c>
      <c r="M98" s="234">
        <f>G98*(1+L98/100)</f>
        <v>0</v>
      </c>
      <c r="N98" s="223">
        <v>2E-3</v>
      </c>
      <c r="O98" s="223">
        <f>ROUND(E98*N98,5)</f>
        <v>2E-3</v>
      </c>
      <c r="P98" s="223">
        <v>0</v>
      </c>
      <c r="Q98" s="223">
        <f>ROUND(E98*P98,5)</f>
        <v>0</v>
      </c>
      <c r="R98" s="223"/>
      <c r="S98" s="223"/>
      <c r="T98" s="224">
        <v>0.38</v>
      </c>
      <c r="U98" s="223">
        <f>ROUND(E98*T98,2)</f>
        <v>0.38</v>
      </c>
      <c r="V98" s="213"/>
      <c r="W98" s="213"/>
      <c r="X98" s="213"/>
      <c r="Y98" s="213"/>
      <c r="Z98" s="213"/>
      <c r="AA98" s="213"/>
      <c r="AB98" s="213"/>
      <c r="AC98" s="213"/>
      <c r="AD98" s="213"/>
      <c r="AE98" s="213" t="s">
        <v>147</v>
      </c>
      <c r="AF98" s="213"/>
      <c r="AG98" s="213"/>
      <c r="AH98" s="213"/>
      <c r="AI98" s="213"/>
      <c r="AJ98" s="213"/>
      <c r="AK98" s="213"/>
      <c r="AL98" s="213"/>
      <c r="AM98" s="213"/>
      <c r="AN98" s="213"/>
      <c r="AO98" s="213"/>
      <c r="AP98" s="213"/>
      <c r="AQ98" s="213"/>
      <c r="AR98" s="213"/>
      <c r="AS98" s="213"/>
      <c r="AT98" s="213"/>
      <c r="AU98" s="213"/>
      <c r="AV98" s="213"/>
      <c r="AW98" s="213"/>
      <c r="AX98" s="213"/>
      <c r="AY98" s="213"/>
      <c r="AZ98" s="213"/>
      <c r="BA98" s="213"/>
      <c r="BB98" s="213"/>
      <c r="BC98" s="213"/>
      <c r="BD98" s="213"/>
      <c r="BE98" s="213"/>
      <c r="BF98" s="213"/>
      <c r="BG98" s="213"/>
      <c r="BH98" s="213"/>
    </row>
    <row r="99" spans="1:60" outlineLevel="1" x14ac:dyDescent="0.2">
      <c r="A99" s="214"/>
      <c r="B99" s="221"/>
      <c r="C99" s="269" t="s">
        <v>281</v>
      </c>
      <c r="D99" s="228"/>
      <c r="E99" s="232"/>
      <c r="F99" s="236"/>
      <c r="G99" s="237"/>
      <c r="H99" s="234"/>
      <c r="I99" s="234"/>
      <c r="J99" s="234"/>
      <c r="K99" s="234"/>
      <c r="L99" s="234"/>
      <c r="M99" s="234"/>
      <c r="N99" s="223"/>
      <c r="O99" s="223"/>
      <c r="P99" s="223"/>
      <c r="Q99" s="223"/>
      <c r="R99" s="223"/>
      <c r="S99" s="223"/>
      <c r="T99" s="224"/>
      <c r="U99" s="223"/>
      <c r="V99" s="213"/>
      <c r="W99" s="213"/>
      <c r="X99" s="213"/>
      <c r="Y99" s="213"/>
      <c r="Z99" s="213"/>
      <c r="AA99" s="213"/>
      <c r="AB99" s="213"/>
      <c r="AC99" s="213"/>
      <c r="AD99" s="213"/>
      <c r="AE99" s="213" t="s">
        <v>271</v>
      </c>
      <c r="AF99" s="213"/>
      <c r="AG99" s="213"/>
      <c r="AH99" s="213"/>
      <c r="AI99" s="213"/>
      <c r="AJ99" s="213"/>
      <c r="AK99" s="213"/>
      <c r="AL99" s="213"/>
      <c r="AM99" s="213"/>
      <c r="AN99" s="213"/>
      <c r="AO99" s="213"/>
      <c r="AP99" s="213"/>
      <c r="AQ99" s="213"/>
      <c r="AR99" s="213"/>
      <c r="AS99" s="213"/>
      <c r="AT99" s="213"/>
      <c r="AU99" s="213"/>
      <c r="AV99" s="213"/>
      <c r="AW99" s="213"/>
      <c r="AX99" s="213"/>
      <c r="AY99" s="213"/>
      <c r="AZ99" s="213"/>
      <c r="BA99" s="216" t="str">
        <f>C99</f>
        <v>O 	SVISLÉ MADLO U UMYVADLA</v>
      </c>
      <c r="BB99" s="213"/>
      <c r="BC99" s="213"/>
      <c r="BD99" s="213"/>
      <c r="BE99" s="213"/>
      <c r="BF99" s="213"/>
      <c r="BG99" s="213"/>
      <c r="BH99" s="213"/>
    </row>
    <row r="100" spans="1:60" ht="22.5" outlineLevel="1" x14ac:dyDescent="0.2">
      <c r="A100" s="214">
        <v>58</v>
      </c>
      <c r="B100" s="221" t="s">
        <v>282</v>
      </c>
      <c r="C100" s="266" t="s">
        <v>283</v>
      </c>
      <c r="D100" s="223" t="s">
        <v>146</v>
      </c>
      <c r="E100" s="229">
        <v>1</v>
      </c>
      <c r="F100" s="233">
        <f>H100+J100</f>
        <v>0</v>
      </c>
      <c r="G100" s="234">
        <f>ROUND(E100*F100,2)</f>
        <v>0</v>
      </c>
      <c r="H100" s="234"/>
      <c r="I100" s="234">
        <f>ROUND(E100*H100,2)</f>
        <v>0</v>
      </c>
      <c r="J100" s="234"/>
      <c r="K100" s="234">
        <f>ROUND(E100*J100,2)</f>
        <v>0</v>
      </c>
      <c r="L100" s="234">
        <v>21</v>
      </c>
      <c r="M100" s="234">
        <f>G100*(1+L100/100)</f>
        <v>0</v>
      </c>
      <c r="N100" s="223">
        <v>2.4400000000000002E-2</v>
      </c>
      <c r="O100" s="223">
        <f>ROUND(E100*N100,5)</f>
        <v>2.4400000000000002E-2</v>
      </c>
      <c r="P100" s="223">
        <v>0</v>
      </c>
      <c r="Q100" s="223">
        <f>ROUND(E100*P100,5)</f>
        <v>0</v>
      </c>
      <c r="R100" s="223"/>
      <c r="S100" s="223"/>
      <c r="T100" s="224">
        <v>0</v>
      </c>
      <c r="U100" s="223">
        <f>ROUND(E100*T100,2)</f>
        <v>0</v>
      </c>
      <c r="V100" s="213"/>
      <c r="W100" s="213"/>
      <c r="X100" s="213"/>
      <c r="Y100" s="213"/>
      <c r="Z100" s="213"/>
      <c r="AA100" s="213"/>
      <c r="AB100" s="213"/>
      <c r="AC100" s="213"/>
      <c r="AD100" s="213"/>
      <c r="AE100" s="213" t="s">
        <v>284</v>
      </c>
      <c r="AF100" s="213"/>
      <c r="AG100" s="213"/>
      <c r="AH100" s="213"/>
      <c r="AI100" s="213"/>
      <c r="AJ100" s="213"/>
      <c r="AK100" s="213"/>
      <c r="AL100" s="213"/>
      <c r="AM100" s="213"/>
      <c r="AN100" s="213"/>
      <c r="AO100" s="213"/>
      <c r="AP100" s="213"/>
      <c r="AQ100" s="213"/>
      <c r="AR100" s="213"/>
      <c r="AS100" s="213"/>
      <c r="AT100" s="213"/>
      <c r="AU100" s="213"/>
      <c r="AV100" s="213"/>
      <c r="AW100" s="213"/>
      <c r="AX100" s="213"/>
      <c r="AY100" s="213"/>
      <c r="AZ100" s="213"/>
      <c r="BA100" s="213"/>
      <c r="BB100" s="213"/>
      <c r="BC100" s="213"/>
      <c r="BD100" s="213"/>
      <c r="BE100" s="213"/>
      <c r="BF100" s="213"/>
      <c r="BG100" s="213"/>
      <c r="BH100" s="213"/>
    </row>
    <row r="101" spans="1:60" outlineLevel="1" x14ac:dyDescent="0.2">
      <c r="A101" s="214">
        <v>59</v>
      </c>
      <c r="B101" s="221" t="s">
        <v>285</v>
      </c>
      <c r="C101" s="266" t="s">
        <v>286</v>
      </c>
      <c r="D101" s="223" t="s">
        <v>146</v>
      </c>
      <c r="E101" s="229">
        <v>1</v>
      </c>
      <c r="F101" s="233">
        <f>H101+J101</f>
        <v>0</v>
      </c>
      <c r="G101" s="234">
        <f>ROUND(E101*F101,2)</f>
        <v>0</v>
      </c>
      <c r="H101" s="234"/>
      <c r="I101" s="234">
        <f>ROUND(E101*H101,2)</f>
        <v>0</v>
      </c>
      <c r="J101" s="234"/>
      <c r="K101" s="234">
        <f>ROUND(E101*J101,2)</f>
        <v>0</v>
      </c>
      <c r="L101" s="234">
        <v>21</v>
      </c>
      <c r="M101" s="234">
        <f>G101*(1+L101/100)</f>
        <v>0</v>
      </c>
      <c r="N101" s="223">
        <v>2.0000000000000001E-4</v>
      </c>
      <c r="O101" s="223">
        <f>ROUND(E101*N101,5)</f>
        <v>2.0000000000000001E-4</v>
      </c>
      <c r="P101" s="223">
        <v>0</v>
      </c>
      <c r="Q101" s="223">
        <f>ROUND(E101*P101,5)</f>
        <v>0</v>
      </c>
      <c r="R101" s="223"/>
      <c r="S101" s="223"/>
      <c r="T101" s="224">
        <v>0</v>
      </c>
      <c r="U101" s="223">
        <f>ROUND(E101*T101,2)</f>
        <v>0</v>
      </c>
      <c r="V101" s="213"/>
      <c r="W101" s="213"/>
      <c r="X101" s="213"/>
      <c r="Y101" s="213"/>
      <c r="Z101" s="213"/>
      <c r="AA101" s="213"/>
      <c r="AB101" s="213"/>
      <c r="AC101" s="213"/>
      <c r="AD101" s="213"/>
      <c r="AE101" s="213" t="s">
        <v>284</v>
      </c>
      <c r="AF101" s="213"/>
      <c r="AG101" s="213"/>
      <c r="AH101" s="213"/>
      <c r="AI101" s="213"/>
      <c r="AJ101" s="213"/>
      <c r="AK101" s="213"/>
      <c r="AL101" s="213"/>
      <c r="AM101" s="213"/>
      <c r="AN101" s="213"/>
      <c r="AO101" s="213"/>
      <c r="AP101" s="213"/>
      <c r="AQ101" s="213"/>
      <c r="AR101" s="213"/>
      <c r="AS101" s="213"/>
      <c r="AT101" s="213"/>
      <c r="AU101" s="213"/>
      <c r="AV101" s="213"/>
      <c r="AW101" s="213"/>
      <c r="AX101" s="213"/>
      <c r="AY101" s="213"/>
      <c r="AZ101" s="213"/>
      <c r="BA101" s="213"/>
      <c r="BB101" s="213"/>
      <c r="BC101" s="213"/>
      <c r="BD101" s="213"/>
      <c r="BE101" s="213"/>
      <c r="BF101" s="213"/>
      <c r="BG101" s="213"/>
      <c r="BH101" s="213"/>
    </row>
    <row r="102" spans="1:60" outlineLevel="1" x14ac:dyDescent="0.2">
      <c r="A102" s="214">
        <v>60</v>
      </c>
      <c r="B102" s="221" t="s">
        <v>287</v>
      </c>
      <c r="C102" s="266" t="s">
        <v>288</v>
      </c>
      <c r="D102" s="223" t="s">
        <v>277</v>
      </c>
      <c r="E102" s="229">
        <v>1</v>
      </c>
      <c r="F102" s="233">
        <f>H102+J102</f>
        <v>0</v>
      </c>
      <c r="G102" s="234">
        <f>ROUND(E102*F102,2)</f>
        <v>0</v>
      </c>
      <c r="H102" s="234"/>
      <c r="I102" s="234">
        <f>ROUND(E102*H102,2)</f>
        <v>0</v>
      </c>
      <c r="J102" s="234"/>
      <c r="K102" s="234">
        <f>ROUND(E102*J102,2)</f>
        <v>0</v>
      </c>
      <c r="L102" s="234">
        <v>21</v>
      </c>
      <c r="M102" s="234">
        <f>G102*(1+L102/100)</f>
        <v>0</v>
      </c>
      <c r="N102" s="223">
        <v>0</v>
      </c>
      <c r="O102" s="223">
        <f>ROUND(E102*N102,5)</f>
        <v>0</v>
      </c>
      <c r="P102" s="223">
        <v>0</v>
      </c>
      <c r="Q102" s="223">
        <f>ROUND(E102*P102,5)</f>
        <v>0</v>
      </c>
      <c r="R102" s="223"/>
      <c r="S102" s="223"/>
      <c r="T102" s="224">
        <v>0</v>
      </c>
      <c r="U102" s="223">
        <f>ROUND(E102*T102,2)</f>
        <v>0</v>
      </c>
      <c r="V102" s="213"/>
      <c r="W102" s="213"/>
      <c r="X102" s="213"/>
      <c r="Y102" s="213"/>
      <c r="Z102" s="213"/>
      <c r="AA102" s="213"/>
      <c r="AB102" s="213"/>
      <c r="AC102" s="213"/>
      <c r="AD102" s="213"/>
      <c r="AE102" s="213" t="s">
        <v>147</v>
      </c>
      <c r="AF102" s="213"/>
      <c r="AG102" s="213"/>
      <c r="AH102" s="213"/>
      <c r="AI102" s="213"/>
      <c r="AJ102" s="213"/>
      <c r="AK102" s="213"/>
      <c r="AL102" s="213"/>
      <c r="AM102" s="213"/>
      <c r="AN102" s="213"/>
      <c r="AO102" s="213"/>
      <c r="AP102" s="213"/>
      <c r="AQ102" s="213"/>
      <c r="AR102" s="213"/>
      <c r="AS102" s="213"/>
      <c r="AT102" s="213"/>
      <c r="AU102" s="213"/>
      <c r="AV102" s="213"/>
      <c r="AW102" s="213"/>
      <c r="AX102" s="213"/>
      <c r="AY102" s="213"/>
      <c r="AZ102" s="213"/>
      <c r="BA102" s="213"/>
      <c r="BB102" s="213"/>
      <c r="BC102" s="213"/>
      <c r="BD102" s="213"/>
      <c r="BE102" s="213"/>
      <c r="BF102" s="213"/>
      <c r="BG102" s="213"/>
      <c r="BH102" s="213"/>
    </row>
    <row r="103" spans="1:60" outlineLevel="1" x14ac:dyDescent="0.2">
      <c r="A103" s="214">
        <v>61</v>
      </c>
      <c r="B103" s="221" t="s">
        <v>289</v>
      </c>
      <c r="C103" s="266" t="s">
        <v>290</v>
      </c>
      <c r="D103" s="223" t="s">
        <v>277</v>
      </c>
      <c r="E103" s="229">
        <v>1</v>
      </c>
      <c r="F103" s="233">
        <f>H103+J103</f>
        <v>0</v>
      </c>
      <c r="G103" s="234">
        <f>ROUND(E103*F103,2)</f>
        <v>0</v>
      </c>
      <c r="H103" s="234"/>
      <c r="I103" s="234">
        <f>ROUND(E103*H103,2)</f>
        <v>0</v>
      </c>
      <c r="J103" s="234"/>
      <c r="K103" s="234">
        <f>ROUND(E103*J103,2)</f>
        <v>0</v>
      </c>
      <c r="L103" s="234">
        <v>21</v>
      </c>
      <c r="M103" s="234">
        <f>G103*(1+L103/100)</f>
        <v>0</v>
      </c>
      <c r="N103" s="223">
        <v>0</v>
      </c>
      <c r="O103" s="223">
        <f>ROUND(E103*N103,5)</f>
        <v>0</v>
      </c>
      <c r="P103" s="223">
        <v>0</v>
      </c>
      <c r="Q103" s="223">
        <f>ROUND(E103*P103,5)</f>
        <v>0</v>
      </c>
      <c r="R103" s="223"/>
      <c r="S103" s="223"/>
      <c r="T103" s="224">
        <v>0</v>
      </c>
      <c r="U103" s="223">
        <f>ROUND(E103*T103,2)</f>
        <v>0</v>
      </c>
      <c r="V103" s="213"/>
      <c r="W103" s="213"/>
      <c r="X103" s="213"/>
      <c r="Y103" s="213"/>
      <c r="Z103" s="213"/>
      <c r="AA103" s="213"/>
      <c r="AB103" s="213"/>
      <c r="AC103" s="213"/>
      <c r="AD103" s="213"/>
      <c r="AE103" s="213" t="s">
        <v>147</v>
      </c>
      <c r="AF103" s="213"/>
      <c r="AG103" s="213"/>
      <c r="AH103" s="213"/>
      <c r="AI103" s="213"/>
      <c r="AJ103" s="213"/>
      <c r="AK103" s="213"/>
      <c r="AL103" s="213"/>
      <c r="AM103" s="213"/>
      <c r="AN103" s="213"/>
      <c r="AO103" s="213"/>
      <c r="AP103" s="213"/>
      <c r="AQ103" s="213"/>
      <c r="AR103" s="213"/>
      <c r="AS103" s="213"/>
      <c r="AT103" s="213"/>
      <c r="AU103" s="213"/>
      <c r="AV103" s="213"/>
      <c r="AW103" s="213"/>
      <c r="AX103" s="213"/>
      <c r="AY103" s="213"/>
      <c r="AZ103" s="213"/>
      <c r="BA103" s="213"/>
      <c r="BB103" s="213"/>
      <c r="BC103" s="213"/>
      <c r="BD103" s="213"/>
      <c r="BE103" s="213"/>
      <c r="BF103" s="213"/>
      <c r="BG103" s="213"/>
      <c r="BH103" s="213"/>
    </row>
    <row r="104" spans="1:60" ht="22.5" outlineLevel="1" x14ac:dyDescent="0.2">
      <c r="A104" s="214">
        <v>62</v>
      </c>
      <c r="B104" s="221" t="s">
        <v>291</v>
      </c>
      <c r="C104" s="266" t="s">
        <v>292</v>
      </c>
      <c r="D104" s="223" t="s">
        <v>277</v>
      </c>
      <c r="E104" s="229">
        <v>1</v>
      </c>
      <c r="F104" s="233">
        <f>H104+J104</f>
        <v>0</v>
      </c>
      <c r="G104" s="234">
        <f>ROUND(E104*F104,2)</f>
        <v>0</v>
      </c>
      <c r="H104" s="234"/>
      <c r="I104" s="234">
        <f>ROUND(E104*H104,2)</f>
        <v>0</v>
      </c>
      <c r="J104" s="234"/>
      <c r="K104" s="234">
        <f>ROUND(E104*J104,2)</f>
        <v>0</v>
      </c>
      <c r="L104" s="234">
        <v>21</v>
      </c>
      <c r="M104" s="234">
        <f>G104*(1+L104/100)</f>
        <v>0</v>
      </c>
      <c r="N104" s="223">
        <v>0</v>
      </c>
      <c r="O104" s="223">
        <f>ROUND(E104*N104,5)</f>
        <v>0</v>
      </c>
      <c r="P104" s="223">
        <v>0</v>
      </c>
      <c r="Q104" s="223">
        <f>ROUND(E104*P104,5)</f>
        <v>0</v>
      </c>
      <c r="R104" s="223"/>
      <c r="S104" s="223"/>
      <c r="T104" s="224">
        <v>0</v>
      </c>
      <c r="U104" s="223">
        <f>ROUND(E104*T104,2)</f>
        <v>0</v>
      </c>
      <c r="V104" s="213"/>
      <c r="W104" s="213"/>
      <c r="X104" s="213"/>
      <c r="Y104" s="213"/>
      <c r="Z104" s="213"/>
      <c r="AA104" s="213"/>
      <c r="AB104" s="213"/>
      <c r="AC104" s="213"/>
      <c r="AD104" s="213"/>
      <c r="AE104" s="213" t="s">
        <v>147</v>
      </c>
      <c r="AF104" s="213"/>
      <c r="AG104" s="213"/>
      <c r="AH104" s="213"/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3"/>
      <c r="AS104" s="213"/>
      <c r="AT104" s="213"/>
      <c r="AU104" s="213"/>
      <c r="AV104" s="213"/>
      <c r="AW104" s="213"/>
      <c r="AX104" s="213"/>
      <c r="AY104" s="213"/>
      <c r="AZ104" s="213"/>
      <c r="BA104" s="213"/>
      <c r="BB104" s="213"/>
      <c r="BC104" s="213"/>
      <c r="BD104" s="213"/>
      <c r="BE104" s="213"/>
      <c r="BF104" s="213"/>
      <c r="BG104" s="213"/>
      <c r="BH104" s="213"/>
    </row>
    <row r="105" spans="1:60" ht="22.5" outlineLevel="1" x14ac:dyDescent="0.2">
      <c r="A105" s="214">
        <v>63</v>
      </c>
      <c r="B105" s="221" t="s">
        <v>293</v>
      </c>
      <c r="C105" s="266" t="s">
        <v>294</v>
      </c>
      <c r="D105" s="223" t="s">
        <v>277</v>
      </c>
      <c r="E105" s="229">
        <v>1</v>
      </c>
      <c r="F105" s="233">
        <f>H105+J105</f>
        <v>0</v>
      </c>
      <c r="G105" s="234">
        <f>ROUND(E105*F105,2)</f>
        <v>0</v>
      </c>
      <c r="H105" s="234"/>
      <c r="I105" s="234">
        <f>ROUND(E105*H105,2)</f>
        <v>0</v>
      </c>
      <c r="J105" s="234"/>
      <c r="K105" s="234">
        <f>ROUND(E105*J105,2)</f>
        <v>0</v>
      </c>
      <c r="L105" s="234">
        <v>21</v>
      </c>
      <c r="M105" s="234">
        <f>G105*(1+L105/100)</f>
        <v>0</v>
      </c>
      <c r="N105" s="223">
        <v>0</v>
      </c>
      <c r="O105" s="223">
        <f>ROUND(E105*N105,5)</f>
        <v>0</v>
      </c>
      <c r="P105" s="223">
        <v>0</v>
      </c>
      <c r="Q105" s="223">
        <f>ROUND(E105*P105,5)</f>
        <v>0</v>
      </c>
      <c r="R105" s="223"/>
      <c r="S105" s="223"/>
      <c r="T105" s="224">
        <v>0</v>
      </c>
      <c r="U105" s="223">
        <f>ROUND(E105*T105,2)</f>
        <v>0</v>
      </c>
      <c r="V105" s="213"/>
      <c r="W105" s="213"/>
      <c r="X105" s="213"/>
      <c r="Y105" s="213"/>
      <c r="Z105" s="213"/>
      <c r="AA105" s="213"/>
      <c r="AB105" s="213"/>
      <c r="AC105" s="213"/>
      <c r="AD105" s="213"/>
      <c r="AE105" s="213" t="s">
        <v>147</v>
      </c>
      <c r="AF105" s="213"/>
      <c r="AG105" s="213"/>
      <c r="AH105" s="213"/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3"/>
      <c r="AU105" s="213"/>
      <c r="AV105" s="213"/>
      <c r="AW105" s="213"/>
      <c r="AX105" s="213"/>
      <c r="AY105" s="213"/>
      <c r="AZ105" s="213"/>
      <c r="BA105" s="213"/>
      <c r="BB105" s="213"/>
      <c r="BC105" s="213"/>
      <c r="BD105" s="213"/>
      <c r="BE105" s="213"/>
      <c r="BF105" s="213"/>
      <c r="BG105" s="213"/>
      <c r="BH105" s="213"/>
    </row>
    <row r="106" spans="1:60" ht="22.5" outlineLevel="1" x14ac:dyDescent="0.2">
      <c r="A106" s="214">
        <v>64</v>
      </c>
      <c r="B106" s="221" t="s">
        <v>295</v>
      </c>
      <c r="C106" s="266" t="s">
        <v>296</v>
      </c>
      <c r="D106" s="223" t="s">
        <v>146</v>
      </c>
      <c r="E106" s="229">
        <v>1</v>
      </c>
      <c r="F106" s="233">
        <f>H106+J106</f>
        <v>0</v>
      </c>
      <c r="G106" s="234">
        <f>ROUND(E106*F106,2)</f>
        <v>0</v>
      </c>
      <c r="H106" s="234"/>
      <c r="I106" s="234">
        <f>ROUND(E106*H106,2)</f>
        <v>0</v>
      </c>
      <c r="J106" s="234"/>
      <c r="K106" s="234">
        <f>ROUND(E106*J106,2)</f>
        <v>0</v>
      </c>
      <c r="L106" s="234">
        <v>21</v>
      </c>
      <c r="M106" s="234">
        <f>G106*(1+L106/100)</f>
        <v>0</v>
      </c>
      <c r="N106" s="223">
        <v>0.01</v>
      </c>
      <c r="O106" s="223">
        <f>ROUND(E106*N106,5)</f>
        <v>0.01</v>
      </c>
      <c r="P106" s="223">
        <v>0</v>
      </c>
      <c r="Q106" s="223">
        <f>ROUND(E106*P106,5)</f>
        <v>0</v>
      </c>
      <c r="R106" s="223"/>
      <c r="S106" s="223"/>
      <c r="T106" s="224">
        <v>0</v>
      </c>
      <c r="U106" s="223">
        <f>ROUND(E106*T106,2)</f>
        <v>0</v>
      </c>
      <c r="V106" s="213"/>
      <c r="W106" s="213"/>
      <c r="X106" s="213"/>
      <c r="Y106" s="213"/>
      <c r="Z106" s="213"/>
      <c r="AA106" s="213"/>
      <c r="AB106" s="213"/>
      <c r="AC106" s="213"/>
      <c r="AD106" s="213"/>
      <c r="AE106" s="213" t="s">
        <v>284</v>
      </c>
      <c r="AF106" s="213"/>
      <c r="AG106" s="213"/>
      <c r="AH106" s="213"/>
      <c r="AI106" s="213"/>
      <c r="AJ106" s="213"/>
      <c r="AK106" s="213"/>
      <c r="AL106" s="213"/>
      <c r="AM106" s="213"/>
      <c r="AN106" s="213"/>
      <c r="AO106" s="213"/>
      <c r="AP106" s="213"/>
      <c r="AQ106" s="213"/>
      <c r="AR106" s="213"/>
      <c r="AS106" s="213"/>
      <c r="AT106" s="213"/>
      <c r="AU106" s="213"/>
      <c r="AV106" s="213"/>
      <c r="AW106" s="213"/>
      <c r="AX106" s="213"/>
      <c r="AY106" s="213"/>
      <c r="AZ106" s="213"/>
      <c r="BA106" s="213"/>
      <c r="BB106" s="213"/>
      <c r="BC106" s="213"/>
      <c r="BD106" s="213"/>
      <c r="BE106" s="213"/>
      <c r="BF106" s="213"/>
      <c r="BG106" s="213"/>
      <c r="BH106" s="213"/>
    </row>
    <row r="107" spans="1:60" ht="22.5" outlineLevel="1" x14ac:dyDescent="0.2">
      <c r="A107" s="214">
        <v>65</v>
      </c>
      <c r="B107" s="221" t="s">
        <v>297</v>
      </c>
      <c r="C107" s="266" t="s">
        <v>298</v>
      </c>
      <c r="D107" s="223" t="s">
        <v>146</v>
      </c>
      <c r="E107" s="229">
        <v>1</v>
      </c>
      <c r="F107" s="233">
        <f>H107+J107</f>
        <v>0</v>
      </c>
      <c r="G107" s="234">
        <f>ROUND(E107*F107,2)</f>
        <v>0</v>
      </c>
      <c r="H107" s="234"/>
      <c r="I107" s="234">
        <f>ROUND(E107*H107,2)</f>
        <v>0</v>
      </c>
      <c r="J107" s="234"/>
      <c r="K107" s="234">
        <f>ROUND(E107*J107,2)</f>
        <v>0</v>
      </c>
      <c r="L107" s="234">
        <v>21</v>
      </c>
      <c r="M107" s="234">
        <f>G107*(1+L107/100)</f>
        <v>0</v>
      </c>
      <c r="N107" s="223">
        <v>1.7000000000000001E-2</v>
      </c>
      <c r="O107" s="223">
        <f>ROUND(E107*N107,5)</f>
        <v>1.7000000000000001E-2</v>
      </c>
      <c r="P107" s="223">
        <v>0</v>
      </c>
      <c r="Q107" s="223">
        <f>ROUND(E107*P107,5)</f>
        <v>0</v>
      </c>
      <c r="R107" s="223"/>
      <c r="S107" s="223"/>
      <c r="T107" s="224">
        <v>0</v>
      </c>
      <c r="U107" s="223">
        <f>ROUND(E107*T107,2)</f>
        <v>0</v>
      </c>
      <c r="V107" s="213"/>
      <c r="W107" s="213"/>
      <c r="X107" s="213"/>
      <c r="Y107" s="213"/>
      <c r="Z107" s="213"/>
      <c r="AA107" s="213"/>
      <c r="AB107" s="213"/>
      <c r="AC107" s="213"/>
      <c r="AD107" s="213"/>
      <c r="AE107" s="213" t="s">
        <v>284</v>
      </c>
      <c r="AF107" s="213"/>
      <c r="AG107" s="213"/>
      <c r="AH107" s="213"/>
      <c r="AI107" s="213"/>
      <c r="AJ107" s="213"/>
      <c r="AK107" s="213"/>
      <c r="AL107" s="213"/>
      <c r="AM107" s="213"/>
      <c r="AN107" s="213"/>
      <c r="AO107" s="213"/>
      <c r="AP107" s="213"/>
      <c r="AQ107" s="213"/>
      <c r="AR107" s="213"/>
      <c r="AS107" s="213"/>
      <c r="AT107" s="213"/>
      <c r="AU107" s="213"/>
      <c r="AV107" s="213"/>
      <c r="AW107" s="213"/>
      <c r="AX107" s="213"/>
      <c r="AY107" s="213"/>
      <c r="AZ107" s="213"/>
      <c r="BA107" s="213"/>
      <c r="BB107" s="213"/>
      <c r="BC107" s="213"/>
      <c r="BD107" s="213"/>
      <c r="BE107" s="213"/>
      <c r="BF107" s="213"/>
      <c r="BG107" s="213"/>
      <c r="BH107" s="213"/>
    </row>
    <row r="108" spans="1:60" ht="22.5" outlineLevel="1" x14ac:dyDescent="0.2">
      <c r="A108" s="214">
        <v>66</v>
      </c>
      <c r="B108" s="221" t="s">
        <v>299</v>
      </c>
      <c r="C108" s="266" t="s">
        <v>300</v>
      </c>
      <c r="D108" s="223" t="s">
        <v>146</v>
      </c>
      <c r="E108" s="229">
        <v>1</v>
      </c>
      <c r="F108" s="233">
        <f>H108+J108</f>
        <v>0</v>
      </c>
      <c r="G108" s="234">
        <f>ROUND(E108*F108,2)</f>
        <v>0</v>
      </c>
      <c r="H108" s="234"/>
      <c r="I108" s="234">
        <f>ROUND(E108*H108,2)</f>
        <v>0</v>
      </c>
      <c r="J108" s="234"/>
      <c r="K108" s="234">
        <f>ROUND(E108*J108,2)</f>
        <v>0</v>
      </c>
      <c r="L108" s="234">
        <v>21</v>
      </c>
      <c r="M108" s="234">
        <f>G108*(1+L108/100)</f>
        <v>0</v>
      </c>
      <c r="N108" s="223">
        <v>8.4999999999999995E-4</v>
      </c>
      <c r="O108" s="223">
        <f>ROUND(E108*N108,5)</f>
        <v>8.4999999999999995E-4</v>
      </c>
      <c r="P108" s="223">
        <v>0</v>
      </c>
      <c r="Q108" s="223">
        <f>ROUND(E108*P108,5)</f>
        <v>0</v>
      </c>
      <c r="R108" s="223"/>
      <c r="S108" s="223"/>
      <c r="T108" s="224">
        <v>0.44500000000000001</v>
      </c>
      <c r="U108" s="223">
        <f>ROUND(E108*T108,2)</f>
        <v>0.45</v>
      </c>
      <c r="V108" s="213"/>
      <c r="W108" s="213"/>
      <c r="X108" s="213"/>
      <c r="Y108" s="213"/>
      <c r="Z108" s="213"/>
      <c r="AA108" s="213"/>
      <c r="AB108" s="213"/>
      <c r="AC108" s="213"/>
      <c r="AD108" s="213"/>
      <c r="AE108" s="213" t="s">
        <v>147</v>
      </c>
      <c r="AF108" s="213"/>
      <c r="AG108" s="213"/>
      <c r="AH108" s="213"/>
      <c r="AI108" s="213"/>
      <c r="AJ108" s="213"/>
      <c r="AK108" s="213"/>
      <c r="AL108" s="213"/>
      <c r="AM108" s="213"/>
      <c r="AN108" s="213"/>
      <c r="AO108" s="213"/>
      <c r="AP108" s="213"/>
      <c r="AQ108" s="213"/>
      <c r="AR108" s="213"/>
      <c r="AS108" s="213"/>
      <c r="AT108" s="213"/>
      <c r="AU108" s="213"/>
      <c r="AV108" s="213"/>
      <c r="AW108" s="213"/>
      <c r="AX108" s="213"/>
      <c r="AY108" s="213"/>
      <c r="AZ108" s="213"/>
      <c r="BA108" s="213"/>
      <c r="BB108" s="213"/>
      <c r="BC108" s="213"/>
      <c r="BD108" s="213"/>
      <c r="BE108" s="213"/>
      <c r="BF108" s="213"/>
      <c r="BG108" s="213"/>
      <c r="BH108" s="213"/>
    </row>
    <row r="109" spans="1:60" ht="22.5" outlineLevel="1" x14ac:dyDescent="0.2">
      <c r="A109" s="214">
        <v>67</v>
      </c>
      <c r="B109" s="221" t="s">
        <v>301</v>
      </c>
      <c r="C109" s="266" t="s">
        <v>302</v>
      </c>
      <c r="D109" s="223" t="s">
        <v>241</v>
      </c>
      <c r="E109" s="229">
        <v>1</v>
      </c>
      <c r="F109" s="233">
        <f>H109+J109</f>
        <v>0</v>
      </c>
      <c r="G109" s="234">
        <f>ROUND(E109*F109,2)</f>
        <v>0</v>
      </c>
      <c r="H109" s="234"/>
      <c r="I109" s="234">
        <f>ROUND(E109*H109,2)</f>
        <v>0</v>
      </c>
      <c r="J109" s="234"/>
      <c r="K109" s="234">
        <f>ROUND(E109*J109,2)</f>
        <v>0</v>
      </c>
      <c r="L109" s="234">
        <v>21</v>
      </c>
      <c r="M109" s="234">
        <f>G109*(1+L109/100)</f>
        <v>0</v>
      </c>
      <c r="N109" s="223">
        <v>1.5310000000000001E-2</v>
      </c>
      <c r="O109" s="223">
        <f>ROUND(E109*N109,5)</f>
        <v>1.5310000000000001E-2</v>
      </c>
      <c r="P109" s="223">
        <v>0</v>
      </c>
      <c r="Q109" s="223">
        <f>ROUND(E109*P109,5)</f>
        <v>0</v>
      </c>
      <c r="R109" s="223"/>
      <c r="S109" s="223"/>
      <c r="T109" s="224">
        <v>1.1890000000000001</v>
      </c>
      <c r="U109" s="223">
        <f>ROUND(E109*T109,2)</f>
        <v>1.19</v>
      </c>
      <c r="V109" s="213"/>
      <c r="W109" s="213"/>
      <c r="X109" s="213"/>
      <c r="Y109" s="213"/>
      <c r="Z109" s="213"/>
      <c r="AA109" s="213"/>
      <c r="AB109" s="213"/>
      <c r="AC109" s="213"/>
      <c r="AD109" s="213"/>
      <c r="AE109" s="213" t="s">
        <v>147</v>
      </c>
      <c r="AF109" s="213"/>
      <c r="AG109" s="213"/>
      <c r="AH109" s="213"/>
      <c r="AI109" s="213"/>
      <c r="AJ109" s="213"/>
      <c r="AK109" s="213"/>
      <c r="AL109" s="213"/>
      <c r="AM109" s="213"/>
      <c r="AN109" s="213"/>
      <c r="AO109" s="213"/>
      <c r="AP109" s="213"/>
      <c r="AQ109" s="213"/>
      <c r="AR109" s="213"/>
      <c r="AS109" s="213"/>
      <c r="AT109" s="213"/>
      <c r="AU109" s="213"/>
      <c r="AV109" s="213"/>
      <c r="AW109" s="213"/>
      <c r="AX109" s="213"/>
      <c r="AY109" s="213"/>
      <c r="AZ109" s="213"/>
      <c r="BA109" s="213"/>
      <c r="BB109" s="213"/>
      <c r="BC109" s="213"/>
      <c r="BD109" s="213"/>
      <c r="BE109" s="213"/>
      <c r="BF109" s="213"/>
      <c r="BG109" s="213"/>
      <c r="BH109" s="213"/>
    </row>
    <row r="110" spans="1:60" ht="22.5" outlineLevel="1" x14ac:dyDescent="0.2">
      <c r="A110" s="214">
        <v>68</v>
      </c>
      <c r="B110" s="221" t="s">
        <v>303</v>
      </c>
      <c r="C110" s="266" t="s">
        <v>304</v>
      </c>
      <c r="D110" s="223" t="s">
        <v>241</v>
      </c>
      <c r="E110" s="229">
        <v>1</v>
      </c>
      <c r="F110" s="233">
        <f>H110+J110</f>
        <v>0</v>
      </c>
      <c r="G110" s="234">
        <f>ROUND(E110*F110,2)</f>
        <v>0</v>
      </c>
      <c r="H110" s="234"/>
      <c r="I110" s="234">
        <f>ROUND(E110*H110,2)</f>
        <v>0</v>
      </c>
      <c r="J110" s="234"/>
      <c r="K110" s="234">
        <f>ROUND(E110*J110,2)</f>
        <v>0</v>
      </c>
      <c r="L110" s="234">
        <v>21</v>
      </c>
      <c r="M110" s="234">
        <f>G110*(1+L110/100)</f>
        <v>0</v>
      </c>
      <c r="N110" s="223">
        <v>0</v>
      </c>
      <c r="O110" s="223">
        <f>ROUND(E110*N110,5)</f>
        <v>0</v>
      </c>
      <c r="P110" s="223">
        <v>0</v>
      </c>
      <c r="Q110" s="223">
        <f>ROUND(E110*P110,5)</f>
        <v>0</v>
      </c>
      <c r="R110" s="223"/>
      <c r="S110" s="223"/>
      <c r="T110" s="224">
        <v>0</v>
      </c>
      <c r="U110" s="223">
        <f>ROUND(E110*T110,2)</f>
        <v>0</v>
      </c>
      <c r="V110" s="213"/>
      <c r="W110" s="213"/>
      <c r="X110" s="213"/>
      <c r="Y110" s="213"/>
      <c r="Z110" s="213"/>
      <c r="AA110" s="213"/>
      <c r="AB110" s="213"/>
      <c r="AC110" s="213"/>
      <c r="AD110" s="213"/>
      <c r="AE110" s="213" t="s">
        <v>147</v>
      </c>
      <c r="AF110" s="213"/>
      <c r="AG110" s="213"/>
      <c r="AH110" s="213"/>
      <c r="AI110" s="213"/>
      <c r="AJ110" s="213"/>
      <c r="AK110" s="213"/>
      <c r="AL110" s="213"/>
      <c r="AM110" s="213"/>
      <c r="AN110" s="213"/>
      <c r="AO110" s="213"/>
      <c r="AP110" s="213"/>
      <c r="AQ110" s="213"/>
      <c r="AR110" s="213"/>
      <c r="AS110" s="213"/>
      <c r="AT110" s="213"/>
      <c r="AU110" s="213"/>
      <c r="AV110" s="213"/>
      <c r="AW110" s="213"/>
      <c r="AX110" s="213"/>
      <c r="AY110" s="213"/>
      <c r="AZ110" s="213"/>
      <c r="BA110" s="213"/>
      <c r="BB110" s="213"/>
      <c r="BC110" s="213"/>
      <c r="BD110" s="213"/>
      <c r="BE110" s="213"/>
      <c r="BF110" s="213"/>
      <c r="BG110" s="213"/>
      <c r="BH110" s="213"/>
    </row>
    <row r="111" spans="1:60" ht="22.5" outlineLevel="1" x14ac:dyDescent="0.2">
      <c r="A111" s="214">
        <v>69</v>
      </c>
      <c r="B111" s="221" t="s">
        <v>305</v>
      </c>
      <c r="C111" s="266" t="s">
        <v>306</v>
      </c>
      <c r="D111" s="223" t="s">
        <v>241</v>
      </c>
      <c r="E111" s="229">
        <v>1</v>
      </c>
      <c r="F111" s="233">
        <f>H111+J111</f>
        <v>0</v>
      </c>
      <c r="G111" s="234">
        <f>ROUND(E111*F111,2)</f>
        <v>0</v>
      </c>
      <c r="H111" s="234"/>
      <c r="I111" s="234">
        <f>ROUND(E111*H111,2)</f>
        <v>0</v>
      </c>
      <c r="J111" s="234"/>
      <c r="K111" s="234">
        <f>ROUND(E111*J111,2)</f>
        <v>0</v>
      </c>
      <c r="L111" s="234">
        <v>21</v>
      </c>
      <c r="M111" s="234">
        <f>G111*(1+L111/100)</f>
        <v>0</v>
      </c>
      <c r="N111" s="223">
        <v>1.7000000000000001E-4</v>
      </c>
      <c r="O111" s="223">
        <f>ROUND(E111*N111,5)</f>
        <v>1.7000000000000001E-4</v>
      </c>
      <c r="P111" s="223">
        <v>0</v>
      </c>
      <c r="Q111" s="223">
        <f>ROUND(E111*P111,5)</f>
        <v>0</v>
      </c>
      <c r="R111" s="223"/>
      <c r="S111" s="223"/>
      <c r="T111" s="224">
        <v>0</v>
      </c>
      <c r="U111" s="223">
        <f>ROUND(E111*T111,2)</f>
        <v>0</v>
      </c>
      <c r="V111" s="213"/>
      <c r="W111" s="213"/>
      <c r="X111" s="213"/>
      <c r="Y111" s="213"/>
      <c r="Z111" s="213"/>
      <c r="AA111" s="213"/>
      <c r="AB111" s="213"/>
      <c r="AC111" s="213"/>
      <c r="AD111" s="213"/>
      <c r="AE111" s="213" t="s">
        <v>284</v>
      </c>
      <c r="AF111" s="213"/>
      <c r="AG111" s="213"/>
      <c r="AH111" s="213"/>
      <c r="AI111" s="213"/>
      <c r="AJ111" s="213"/>
      <c r="AK111" s="213"/>
      <c r="AL111" s="213"/>
      <c r="AM111" s="213"/>
      <c r="AN111" s="213"/>
      <c r="AO111" s="213"/>
      <c r="AP111" s="213"/>
      <c r="AQ111" s="213"/>
      <c r="AR111" s="213"/>
      <c r="AS111" s="213"/>
      <c r="AT111" s="213"/>
      <c r="AU111" s="213"/>
      <c r="AV111" s="213"/>
      <c r="AW111" s="213"/>
      <c r="AX111" s="213"/>
      <c r="AY111" s="213"/>
      <c r="AZ111" s="213"/>
      <c r="BA111" s="213"/>
      <c r="BB111" s="213"/>
      <c r="BC111" s="213"/>
      <c r="BD111" s="213"/>
      <c r="BE111" s="213"/>
      <c r="BF111" s="213"/>
      <c r="BG111" s="213"/>
      <c r="BH111" s="213"/>
    </row>
    <row r="112" spans="1:60" ht="22.5" outlineLevel="1" x14ac:dyDescent="0.2">
      <c r="A112" s="214"/>
      <c r="B112" s="221"/>
      <c r="C112" s="269" t="s">
        <v>381</v>
      </c>
      <c r="D112" s="228"/>
      <c r="E112" s="232"/>
      <c r="F112" s="236"/>
      <c r="G112" s="237"/>
      <c r="H112" s="234"/>
      <c r="I112" s="234"/>
      <c r="J112" s="234"/>
      <c r="K112" s="234"/>
      <c r="L112" s="234"/>
      <c r="M112" s="234"/>
      <c r="N112" s="223"/>
      <c r="O112" s="223"/>
      <c r="P112" s="223"/>
      <c r="Q112" s="223"/>
      <c r="R112" s="223"/>
      <c r="S112" s="223"/>
      <c r="T112" s="224"/>
      <c r="U112" s="223"/>
      <c r="V112" s="213"/>
      <c r="W112" s="213"/>
      <c r="X112" s="213"/>
      <c r="Y112" s="213"/>
      <c r="Z112" s="213"/>
      <c r="AA112" s="213"/>
      <c r="AB112" s="213"/>
      <c r="AC112" s="213"/>
      <c r="AD112" s="213"/>
      <c r="AE112" s="213" t="s">
        <v>271</v>
      </c>
      <c r="AF112" s="213"/>
      <c r="AG112" s="213"/>
      <c r="AH112" s="213"/>
      <c r="AI112" s="213"/>
      <c r="AJ112" s="213"/>
      <c r="AK112" s="213"/>
      <c r="AL112" s="213"/>
      <c r="AM112" s="213"/>
      <c r="AN112" s="213"/>
      <c r="AO112" s="213"/>
      <c r="AP112" s="213"/>
      <c r="AQ112" s="213"/>
      <c r="AR112" s="213"/>
      <c r="AS112" s="213"/>
      <c r="AT112" s="213"/>
      <c r="AU112" s="213"/>
      <c r="AV112" s="213"/>
      <c r="AW112" s="213"/>
      <c r="AX112" s="213"/>
      <c r="AY112" s="213"/>
      <c r="AZ112" s="213"/>
      <c r="BA112" s="216" t="str">
        <f>C112</f>
        <v>Sada pro nouzovou signalizaci slouží k přivolání pomoci tělesně postiženým, (podle vyhlášky č. 398/2009 Sb. o bezbariérovém užívání staveb).</v>
      </c>
      <c r="BB112" s="213"/>
      <c r="BC112" s="213"/>
      <c r="BD112" s="213"/>
      <c r="BE112" s="213"/>
      <c r="BF112" s="213"/>
      <c r="BG112" s="213"/>
      <c r="BH112" s="213"/>
    </row>
    <row r="113" spans="1:60" ht="56.25" outlineLevel="1" x14ac:dyDescent="0.2">
      <c r="A113" s="214"/>
      <c r="B113" s="221"/>
      <c r="C113" s="269" t="s">
        <v>382</v>
      </c>
      <c r="D113" s="228"/>
      <c r="E113" s="232"/>
      <c r="F113" s="236"/>
      <c r="G113" s="237"/>
      <c r="H113" s="234"/>
      <c r="I113" s="234"/>
      <c r="J113" s="234"/>
      <c r="K113" s="234"/>
      <c r="L113" s="234"/>
      <c r="M113" s="234"/>
      <c r="N113" s="223"/>
      <c r="O113" s="223"/>
      <c r="P113" s="223"/>
      <c r="Q113" s="223"/>
      <c r="R113" s="223"/>
      <c r="S113" s="223"/>
      <c r="T113" s="224"/>
      <c r="U113" s="223"/>
      <c r="V113" s="213"/>
      <c r="W113" s="213"/>
      <c r="X113" s="213"/>
      <c r="Y113" s="213"/>
      <c r="Z113" s="213"/>
      <c r="AA113" s="213"/>
      <c r="AB113" s="213"/>
      <c r="AC113" s="213"/>
      <c r="AD113" s="213"/>
      <c r="AE113" s="213" t="s">
        <v>271</v>
      </c>
      <c r="AF113" s="213"/>
      <c r="AG113" s="213"/>
      <c r="AH113" s="213"/>
      <c r="AI113" s="213"/>
      <c r="AJ113" s="213"/>
      <c r="AK113" s="213"/>
      <c r="AL113" s="213"/>
      <c r="AM113" s="213"/>
      <c r="AN113" s="213"/>
      <c r="AO113" s="213"/>
      <c r="AP113" s="213"/>
      <c r="AQ113" s="213"/>
      <c r="AR113" s="213"/>
      <c r="AS113" s="213"/>
      <c r="AT113" s="213"/>
      <c r="AU113" s="213"/>
      <c r="AV113" s="213"/>
      <c r="AW113" s="213"/>
      <c r="AX113" s="213"/>
      <c r="AY113" s="213"/>
      <c r="AZ113" s="213"/>
      <c r="BA113" s="216" t="str">
        <f>C113</f>
        <v>Stiskem nouzového signálního tlačítka nebo zatažením za šňůru dojde k aktivaci alarmu – kontrolní modul vydává nepřetržitý akustický signál a současně bliká výstražné světlo. Rozsvícená LED dioda zabudovaná v nouzovém tlačítku (tzv. uklidňovací světlo) informuje postiženého, že jeho nouzové volání bylo zaregistrováno a pomoc je na cestě. Stiskem resetovacího tlačítka se zruší akustická i optická signalizace a rovněž zhasne uklidňovací světlo.</v>
      </c>
      <c r="BB113" s="213"/>
      <c r="BC113" s="213"/>
      <c r="BD113" s="213"/>
      <c r="BE113" s="213"/>
      <c r="BF113" s="213"/>
      <c r="BG113" s="213"/>
      <c r="BH113" s="213"/>
    </row>
    <row r="114" spans="1:60" outlineLevel="1" x14ac:dyDescent="0.2">
      <c r="A114" s="214"/>
      <c r="B114" s="221"/>
      <c r="C114" s="269" t="s">
        <v>307</v>
      </c>
      <c r="D114" s="228"/>
      <c r="E114" s="232"/>
      <c r="F114" s="236"/>
      <c r="G114" s="237"/>
      <c r="H114" s="234"/>
      <c r="I114" s="234"/>
      <c r="J114" s="234"/>
      <c r="K114" s="234"/>
      <c r="L114" s="234"/>
      <c r="M114" s="234"/>
      <c r="N114" s="223"/>
      <c r="O114" s="223"/>
      <c r="P114" s="223"/>
      <c r="Q114" s="223"/>
      <c r="R114" s="223"/>
      <c r="S114" s="223"/>
      <c r="T114" s="224"/>
      <c r="U114" s="223"/>
      <c r="V114" s="213"/>
      <c r="W114" s="213"/>
      <c r="X114" s="213"/>
      <c r="Y114" s="213"/>
      <c r="Z114" s="213"/>
      <c r="AA114" s="213"/>
      <c r="AB114" s="213"/>
      <c r="AC114" s="213"/>
      <c r="AD114" s="213"/>
      <c r="AE114" s="213" t="s">
        <v>271</v>
      </c>
      <c r="AF114" s="213"/>
      <c r="AG114" s="213"/>
      <c r="AH114" s="213"/>
      <c r="AI114" s="213"/>
      <c r="AJ114" s="213"/>
      <c r="AK114" s="213"/>
      <c r="AL114" s="213"/>
      <c r="AM114" s="213"/>
      <c r="AN114" s="213"/>
      <c r="AO114" s="213"/>
      <c r="AP114" s="213"/>
      <c r="AQ114" s="213"/>
      <c r="AR114" s="213"/>
      <c r="AS114" s="213"/>
      <c r="AT114" s="213"/>
      <c r="AU114" s="213"/>
      <c r="AV114" s="213"/>
      <c r="AW114" s="213"/>
      <c r="AX114" s="213"/>
      <c r="AY114" s="213"/>
      <c r="AZ114" s="213"/>
      <c r="BA114" s="216" t="str">
        <f>C114</f>
        <v>Signalizace bude napojena do prostoru chodby.</v>
      </c>
      <c r="BB114" s="213"/>
      <c r="BC114" s="213"/>
      <c r="BD114" s="213"/>
      <c r="BE114" s="213"/>
      <c r="BF114" s="213"/>
      <c r="BG114" s="213"/>
      <c r="BH114" s="213"/>
    </row>
    <row r="115" spans="1:60" outlineLevel="1" x14ac:dyDescent="0.2">
      <c r="A115" s="214">
        <v>70</v>
      </c>
      <c r="B115" s="221" t="s">
        <v>308</v>
      </c>
      <c r="C115" s="266" t="s">
        <v>309</v>
      </c>
      <c r="D115" s="223" t="s">
        <v>277</v>
      </c>
      <c r="E115" s="229">
        <v>1</v>
      </c>
      <c r="F115" s="233">
        <f>H115+J115</f>
        <v>0</v>
      </c>
      <c r="G115" s="234">
        <f>ROUND(E115*F115,2)</f>
        <v>0</v>
      </c>
      <c r="H115" s="234"/>
      <c r="I115" s="234">
        <f>ROUND(E115*H115,2)</f>
        <v>0</v>
      </c>
      <c r="J115" s="234"/>
      <c r="K115" s="234">
        <f>ROUND(E115*J115,2)</f>
        <v>0</v>
      </c>
      <c r="L115" s="234">
        <v>21</v>
      </c>
      <c r="M115" s="234">
        <f>G115*(1+L115/100)</f>
        <v>0</v>
      </c>
      <c r="N115" s="223">
        <v>0</v>
      </c>
      <c r="O115" s="223">
        <f>ROUND(E115*N115,5)</f>
        <v>0</v>
      </c>
      <c r="P115" s="223">
        <v>0</v>
      </c>
      <c r="Q115" s="223">
        <f>ROUND(E115*P115,5)</f>
        <v>0</v>
      </c>
      <c r="R115" s="223"/>
      <c r="S115" s="223"/>
      <c r="T115" s="224">
        <v>0</v>
      </c>
      <c r="U115" s="223">
        <f>ROUND(E115*T115,2)</f>
        <v>0</v>
      </c>
      <c r="V115" s="213"/>
      <c r="W115" s="213"/>
      <c r="X115" s="213"/>
      <c r="Y115" s="213"/>
      <c r="Z115" s="213"/>
      <c r="AA115" s="213"/>
      <c r="AB115" s="213"/>
      <c r="AC115" s="213"/>
      <c r="AD115" s="213"/>
      <c r="AE115" s="213" t="s">
        <v>147</v>
      </c>
      <c r="AF115" s="213"/>
      <c r="AG115" s="213"/>
      <c r="AH115" s="213"/>
      <c r="AI115" s="213"/>
      <c r="AJ115" s="213"/>
      <c r="AK115" s="213"/>
      <c r="AL115" s="213"/>
      <c r="AM115" s="213"/>
      <c r="AN115" s="213"/>
      <c r="AO115" s="213"/>
      <c r="AP115" s="213"/>
      <c r="AQ115" s="213"/>
      <c r="AR115" s="213"/>
      <c r="AS115" s="213"/>
      <c r="AT115" s="213"/>
      <c r="AU115" s="213"/>
      <c r="AV115" s="213"/>
      <c r="AW115" s="213"/>
      <c r="AX115" s="213"/>
      <c r="AY115" s="213"/>
      <c r="AZ115" s="213"/>
      <c r="BA115" s="213"/>
      <c r="BB115" s="213"/>
      <c r="BC115" s="213"/>
      <c r="BD115" s="213"/>
      <c r="BE115" s="213"/>
      <c r="BF115" s="213"/>
      <c r="BG115" s="213"/>
      <c r="BH115" s="213"/>
    </row>
    <row r="116" spans="1:60" ht="22.5" outlineLevel="1" x14ac:dyDescent="0.2">
      <c r="A116" s="214"/>
      <c r="B116" s="221"/>
      <c r="C116" s="269" t="s">
        <v>310</v>
      </c>
      <c r="D116" s="228"/>
      <c r="E116" s="232"/>
      <c r="F116" s="236"/>
      <c r="G116" s="237"/>
      <c r="H116" s="234"/>
      <c r="I116" s="234"/>
      <c r="J116" s="234"/>
      <c r="K116" s="234"/>
      <c r="L116" s="234"/>
      <c r="M116" s="234"/>
      <c r="N116" s="223"/>
      <c r="O116" s="223"/>
      <c r="P116" s="223"/>
      <c r="Q116" s="223"/>
      <c r="R116" s="223"/>
      <c r="S116" s="223"/>
      <c r="T116" s="224"/>
      <c r="U116" s="223"/>
      <c r="V116" s="213"/>
      <c r="W116" s="213"/>
      <c r="X116" s="213"/>
      <c r="Y116" s="213"/>
      <c r="Z116" s="213"/>
      <c r="AA116" s="213"/>
      <c r="AB116" s="213"/>
      <c r="AC116" s="213"/>
      <c r="AD116" s="213"/>
      <c r="AE116" s="213" t="s">
        <v>271</v>
      </c>
      <c r="AF116" s="213"/>
      <c r="AG116" s="213"/>
      <c r="AH116" s="213"/>
      <c r="AI116" s="213"/>
      <c r="AJ116" s="213"/>
      <c r="AK116" s="213"/>
      <c r="AL116" s="213"/>
      <c r="AM116" s="213"/>
      <c r="AN116" s="213"/>
      <c r="AO116" s="213"/>
      <c r="AP116" s="213"/>
      <c r="AQ116" s="213"/>
      <c r="AR116" s="213"/>
      <c r="AS116" s="213"/>
      <c r="AT116" s="213"/>
      <c r="AU116" s="213"/>
      <c r="AV116" s="213"/>
      <c r="AW116" s="213"/>
      <c r="AX116" s="213"/>
      <c r="AY116" s="213"/>
      <c r="AZ116" s="213"/>
      <c r="BA116" s="216" t="str">
        <f>C116</f>
        <v>Osoušeč rukou s rychlostí proudění vzduchu 396 km / h. Přední kryt z lakované nerezové oceli, zadní panel z plastu</v>
      </c>
      <c r="BB116" s="213"/>
      <c r="BC116" s="213"/>
      <c r="BD116" s="213"/>
      <c r="BE116" s="213"/>
      <c r="BF116" s="213"/>
      <c r="BG116" s="213"/>
      <c r="BH116" s="213"/>
    </row>
    <row r="117" spans="1:60" outlineLevel="1" x14ac:dyDescent="0.2">
      <c r="A117" s="214"/>
      <c r="B117" s="221"/>
      <c r="C117" s="269" t="s">
        <v>311</v>
      </c>
      <c r="D117" s="228"/>
      <c r="E117" s="232"/>
      <c r="F117" s="236"/>
      <c r="G117" s="237"/>
      <c r="H117" s="234"/>
      <c r="I117" s="234"/>
      <c r="J117" s="234"/>
      <c r="K117" s="234"/>
      <c r="L117" s="234"/>
      <c r="M117" s="234"/>
      <c r="N117" s="223"/>
      <c r="O117" s="223"/>
      <c r="P117" s="223"/>
      <c r="Q117" s="223"/>
      <c r="R117" s="223"/>
      <c r="S117" s="223"/>
      <c r="T117" s="224"/>
      <c r="U117" s="223"/>
      <c r="V117" s="213"/>
      <c r="W117" s="213"/>
      <c r="X117" s="213"/>
      <c r="Y117" s="213"/>
      <c r="Z117" s="213"/>
      <c r="AA117" s="213"/>
      <c r="AB117" s="213"/>
      <c r="AC117" s="213"/>
      <c r="AD117" s="213"/>
      <c r="AE117" s="213" t="s">
        <v>271</v>
      </c>
      <c r="AF117" s="213"/>
      <c r="AG117" s="213"/>
      <c r="AH117" s="213"/>
      <c r="AI117" s="213"/>
      <c r="AJ117" s="213"/>
      <c r="AK117" s="213"/>
      <c r="AL117" s="213"/>
      <c r="AM117" s="213"/>
      <c r="AN117" s="213"/>
      <c r="AO117" s="213"/>
      <c r="AP117" s="213"/>
      <c r="AQ117" s="213"/>
      <c r="AR117" s="213"/>
      <c r="AS117" s="213"/>
      <c r="AT117" s="213"/>
      <c r="AU117" s="213"/>
      <c r="AV117" s="213"/>
      <c r="AW117" s="213"/>
      <c r="AX117" s="213"/>
      <c r="AY117" s="213"/>
      <c r="AZ117" s="213"/>
      <c r="BA117" s="216" t="str">
        <f>C117</f>
        <v>bude upřesněno provozovatelem školy</v>
      </c>
      <c r="BB117" s="213"/>
      <c r="BC117" s="213"/>
      <c r="BD117" s="213"/>
      <c r="BE117" s="213"/>
      <c r="BF117" s="213"/>
      <c r="BG117" s="213"/>
      <c r="BH117" s="213"/>
    </row>
    <row r="118" spans="1:60" x14ac:dyDescent="0.2">
      <c r="A118" s="215" t="s">
        <v>134</v>
      </c>
      <c r="B118" s="222" t="s">
        <v>92</v>
      </c>
      <c r="C118" s="268" t="s">
        <v>93</v>
      </c>
      <c r="D118" s="226"/>
      <c r="E118" s="231"/>
      <c r="F118" s="235"/>
      <c r="G118" s="235">
        <f>SUMIF(AE119:AE120,"&lt;&gt;NOR",G119:G120)</f>
        <v>0</v>
      </c>
      <c r="H118" s="235"/>
      <c r="I118" s="235">
        <f>SUM(I119:I120)</f>
        <v>0</v>
      </c>
      <c r="J118" s="235"/>
      <c r="K118" s="235">
        <f>SUM(K119:K120)</f>
        <v>0</v>
      </c>
      <c r="L118" s="235"/>
      <c r="M118" s="235">
        <f>SUM(M119:M120)</f>
        <v>0</v>
      </c>
      <c r="N118" s="226"/>
      <c r="O118" s="226">
        <f>SUM(O119:O120)</f>
        <v>2.0799999999999999E-2</v>
      </c>
      <c r="P118" s="226"/>
      <c r="Q118" s="226">
        <f>SUM(Q119:Q120)</f>
        <v>0</v>
      </c>
      <c r="R118" s="226"/>
      <c r="S118" s="226"/>
      <c r="T118" s="227"/>
      <c r="U118" s="226">
        <f>SUM(U119:U120)</f>
        <v>0</v>
      </c>
      <c r="AE118" t="s">
        <v>135</v>
      </c>
    </row>
    <row r="119" spans="1:60" outlineLevel="1" x14ac:dyDescent="0.2">
      <c r="A119" s="214">
        <v>71</v>
      </c>
      <c r="B119" s="221" t="s">
        <v>312</v>
      </c>
      <c r="C119" s="266" t="s">
        <v>313</v>
      </c>
      <c r="D119" s="223" t="s">
        <v>146</v>
      </c>
      <c r="E119" s="229">
        <v>1</v>
      </c>
      <c r="F119" s="233">
        <f>H119+J119</f>
        <v>0</v>
      </c>
      <c r="G119" s="234">
        <f>ROUND(E119*F119,2)</f>
        <v>0</v>
      </c>
      <c r="H119" s="234"/>
      <c r="I119" s="234">
        <f>ROUND(E119*H119,2)</f>
        <v>0</v>
      </c>
      <c r="J119" s="234"/>
      <c r="K119" s="234">
        <f>ROUND(E119*J119,2)</f>
        <v>0</v>
      </c>
      <c r="L119" s="234">
        <v>21</v>
      </c>
      <c r="M119" s="234">
        <f>G119*(1+L119/100)</f>
        <v>0</v>
      </c>
      <c r="N119" s="223">
        <v>8.0000000000000004E-4</v>
      </c>
      <c r="O119" s="223">
        <f>ROUND(E119*N119,5)</f>
        <v>8.0000000000000004E-4</v>
      </c>
      <c r="P119" s="223">
        <v>0</v>
      </c>
      <c r="Q119" s="223">
        <f>ROUND(E119*P119,5)</f>
        <v>0</v>
      </c>
      <c r="R119" s="223"/>
      <c r="S119" s="223"/>
      <c r="T119" s="224">
        <v>0</v>
      </c>
      <c r="U119" s="223">
        <f>ROUND(E119*T119,2)</f>
        <v>0</v>
      </c>
      <c r="V119" s="213"/>
      <c r="W119" s="213"/>
      <c r="X119" s="213"/>
      <c r="Y119" s="213"/>
      <c r="Z119" s="213"/>
      <c r="AA119" s="213"/>
      <c r="AB119" s="213"/>
      <c r="AC119" s="213"/>
      <c r="AD119" s="213"/>
      <c r="AE119" s="213" t="s">
        <v>284</v>
      </c>
      <c r="AF119" s="213"/>
      <c r="AG119" s="213"/>
      <c r="AH119" s="213"/>
      <c r="AI119" s="213"/>
      <c r="AJ119" s="213"/>
      <c r="AK119" s="213"/>
      <c r="AL119" s="213"/>
      <c r="AM119" s="213"/>
      <c r="AN119" s="213"/>
      <c r="AO119" s="213"/>
      <c r="AP119" s="213"/>
      <c r="AQ119" s="213"/>
      <c r="AR119" s="213"/>
      <c r="AS119" s="213"/>
      <c r="AT119" s="213"/>
      <c r="AU119" s="213"/>
      <c r="AV119" s="213"/>
      <c r="AW119" s="213"/>
      <c r="AX119" s="213"/>
      <c r="AY119" s="213"/>
      <c r="AZ119" s="213"/>
      <c r="BA119" s="213"/>
      <c r="BB119" s="213"/>
      <c r="BC119" s="213"/>
      <c r="BD119" s="213"/>
      <c r="BE119" s="213"/>
      <c r="BF119" s="213"/>
      <c r="BG119" s="213"/>
      <c r="BH119" s="213"/>
    </row>
    <row r="120" spans="1:60" ht="22.5" outlineLevel="1" x14ac:dyDescent="0.2">
      <c r="A120" s="214">
        <v>72</v>
      </c>
      <c r="B120" s="221" t="s">
        <v>314</v>
      </c>
      <c r="C120" s="266" t="s">
        <v>315</v>
      </c>
      <c r="D120" s="223" t="s">
        <v>146</v>
      </c>
      <c r="E120" s="229">
        <v>1</v>
      </c>
      <c r="F120" s="233">
        <f>H120+J120</f>
        <v>0</v>
      </c>
      <c r="G120" s="234">
        <f>ROUND(E120*F120,2)</f>
        <v>0</v>
      </c>
      <c r="H120" s="234"/>
      <c r="I120" s="234">
        <f>ROUND(E120*H120,2)</f>
        <v>0</v>
      </c>
      <c r="J120" s="234"/>
      <c r="K120" s="234">
        <f>ROUND(E120*J120,2)</f>
        <v>0</v>
      </c>
      <c r="L120" s="234">
        <v>21</v>
      </c>
      <c r="M120" s="234">
        <f>G120*(1+L120/100)</f>
        <v>0</v>
      </c>
      <c r="N120" s="223">
        <v>0.02</v>
      </c>
      <c r="O120" s="223">
        <f>ROUND(E120*N120,5)</f>
        <v>0.02</v>
      </c>
      <c r="P120" s="223">
        <v>0</v>
      </c>
      <c r="Q120" s="223">
        <f>ROUND(E120*P120,5)</f>
        <v>0</v>
      </c>
      <c r="R120" s="223"/>
      <c r="S120" s="223"/>
      <c r="T120" s="224">
        <v>0</v>
      </c>
      <c r="U120" s="223">
        <f>ROUND(E120*T120,2)</f>
        <v>0</v>
      </c>
      <c r="V120" s="213"/>
      <c r="W120" s="213"/>
      <c r="X120" s="213"/>
      <c r="Y120" s="213"/>
      <c r="Z120" s="213"/>
      <c r="AA120" s="213"/>
      <c r="AB120" s="213"/>
      <c r="AC120" s="213"/>
      <c r="AD120" s="213"/>
      <c r="AE120" s="213" t="s">
        <v>284</v>
      </c>
      <c r="AF120" s="213"/>
      <c r="AG120" s="213"/>
      <c r="AH120" s="213"/>
      <c r="AI120" s="213"/>
      <c r="AJ120" s="213"/>
      <c r="AK120" s="213"/>
      <c r="AL120" s="213"/>
      <c r="AM120" s="213"/>
      <c r="AN120" s="213"/>
      <c r="AO120" s="213"/>
      <c r="AP120" s="213"/>
      <c r="AQ120" s="213"/>
      <c r="AR120" s="213"/>
      <c r="AS120" s="213"/>
      <c r="AT120" s="213"/>
      <c r="AU120" s="213"/>
      <c r="AV120" s="213"/>
      <c r="AW120" s="213"/>
      <c r="AX120" s="213"/>
      <c r="AY120" s="213"/>
      <c r="AZ120" s="213"/>
      <c r="BA120" s="213"/>
      <c r="BB120" s="213"/>
      <c r="BC120" s="213"/>
      <c r="BD120" s="213"/>
      <c r="BE120" s="213"/>
      <c r="BF120" s="213"/>
      <c r="BG120" s="213"/>
      <c r="BH120" s="213"/>
    </row>
    <row r="121" spans="1:60" x14ac:dyDescent="0.2">
      <c r="A121" s="215" t="s">
        <v>134</v>
      </c>
      <c r="B121" s="222" t="s">
        <v>94</v>
      </c>
      <c r="C121" s="268" t="s">
        <v>95</v>
      </c>
      <c r="D121" s="226"/>
      <c r="E121" s="231"/>
      <c r="F121" s="235"/>
      <c r="G121" s="235">
        <f>SUMIF(AE122:AE124,"&lt;&gt;NOR",G122:G124)</f>
        <v>0</v>
      </c>
      <c r="H121" s="235"/>
      <c r="I121" s="235">
        <f>SUM(I122:I124)</f>
        <v>0</v>
      </c>
      <c r="J121" s="235"/>
      <c r="K121" s="235">
        <f>SUM(K122:K124)</f>
        <v>0</v>
      </c>
      <c r="L121" s="235"/>
      <c r="M121" s="235">
        <f>SUM(M122:M124)</f>
        <v>0</v>
      </c>
      <c r="N121" s="226"/>
      <c r="O121" s="226">
        <f>SUM(O122:O124)</f>
        <v>1.125E-2</v>
      </c>
      <c r="P121" s="226"/>
      <c r="Q121" s="226">
        <f>SUM(Q122:Q124)</f>
        <v>0</v>
      </c>
      <c r="R121" s="226"/>
      <c r="S121" s="226"/>
      <c r="T121" s="227"/>
      <c r="U121" s="226">
        <f>SUM(U122:U124)</f>
        <v>0.79</v>
      </c>
      <c r="AE121" t="s">
        <v>135</v>
      </c>
    </row>
    <row r="122" spans="1:60" outlineLevel="1" x14ac:dyDescent="0.2">
      <c r="A122" s="214">
        <v>73</v>
      </c>
      <c r="B122" s="221" t="s">
        <v>316</v>
      </c>
      <c r="C122" s="266" t="s">
        <v>317</v>
      </c>
      <c r="D122" s="223" t="s">
        <v>146</v>
      </c>
      <c r="E122" s="229">
        <v>1</v>
      </c>
      <c r="F122" s="233">
        <f>H122+J122</f>
        <v>0</v>
      </c>
      <c r="G122" s="234">
        <f>ROUND(E122*F122,2)</f>
        <v>0</v>
      </c>
      <c r="H122" s="234"/>
      <c r="I122" s="234">
        <f>ROUND(E122*H122,2)</f>
        <v>0</v>
      </c>
      <c r="J122" s="234"/>
      <c r="K122" s="234">
        <f>ROUND(E122*J122,2)</f>
        <v>0</v>
      </c>
      <c r="L122" s="234">
        <v>21</v>
      </c>
      <c r="M122" s="234">
        <f>G122*(1+L122/100)</f>
        <v>0</v>
      </c>
      <c r="N122" s="223">
        <v>0</v>
      </c>
      <c r="O122" s="223">
        <f>ROUND(E122*N122,5)</f>
        <v>0</v>
      </c>
      <c r="P122" s="223">
        <v>0</v>
      </c>
      <c r="Q122" s="223">
        <f>ROUND(E122*P122,5)</f>
        <v>0</v>
      </c>
      <c r="R122" s="223"/>
      <c r="S122" s="223"/>
      <c r="T122" s="224">
        <v>0.76</v>
      </c>
      <c r="U122" s="223">
        <f>ROUND(E122*T122,2)</f>
        <v>0.76</v>
      </c>
      <c r="V122" s="213"/>
      <c r="W122" s="213"/>
      <c r="X122" s="213"/>
      <c r="Y122" s="213"/>
      <c r="Z122" s="213"/>
      <c r="AA122" s="213"/>
      <c r="AB122" s="213"/>
      <c r="AC122" s="213"/>
      <c r="AD122" s="213"/>
      <c r="AE122" s="213" t="s">
        <v>147</v>
      </c>
      <c r="AF122" s="213"/>
      <c r="AG122" s="213"/>
      <c r="AH122" s="213"/>
      <c r="AI122" s="213"/>
      <c r="AJ122" s="213"/>
      <c r="AK122" s="213"/>
      <c r="AL122" s="213"/>
      <c r="AM122" s="213"/>
      <c r="AN122" s="213"/>
      <c r="AO122" s="213"/>
      <c r="AP122" s="213"/>
      <c r="AQ122" s="213"/>
      <c r="AR122" s="213"/>
      <c r="AS122" s="213"/>
      <c r="AT122" s="213"/>
      <c r="AU122" s="213"/>
      <c r="AV122" s="213"/>
      <c r="AW122" s="213"/>
      <c r="AX122" s="213"/>
      <c r="AY122" s="213"/>
      <c r="AZ122" s="213"/>
      <c r="BA122" s="213"/>
      <c r="BB122" s="213"/>
      <c r="BC122" s="213"/>
      <c r="BD122" s="213"/>
      <c r="BE122" s="213"/>
      <c r="BF122" s="213"/>
      <c r="BG122" s="213"/>
      <c r="BH122" s="213"/>
    </row>
    <row r="123" spans="1:60" outlineLevel="1" x14ac:dyDescent="0.2">
      <c r="A123" s="214">
        <v>74</v>
      </c>
      <c r="B123" s="221" t="s">
        <v>318</v>
      </c>
      <c r="C123" s="266" t="s">
        <v>319</v>
      </c>
      <c r="D123" s="223" t="s">
        <v>146</v>
      </c>
      <c r="E123" s="229">
        <v>1</v>
      </c>
      <c r="F123" s="233">
        <f>H123+J123</f>
        <v>0</v>
      </c>
      <c r="G123" s="234">
        <f>ROUND(E123*F123,2)</f>
        <v>0</v>
      </c>
      <c r="H123" s="234"/>
      <c r="I123" s="234">
        <f>ROUND(E123*H123,2)</f>
        <v>0</v>
      </c>
      <c r="J123" s="234"/>
      <c r="K123" s="234">
        <f>ROUND(E123*J123,2)</f>
        <v>0</v>
      </c>
      <c r="L123" s="234">
        <v>21</v>
      </c>
      <c r="M123" s="234">
        <f>G123*(1+L123/100)</f>
        <v>0</v>
      </c>
      <c r="N123" s="223">
        <v>1.125E-2</v>
      </c>
      <c r="O123" s="223">
        <f>ROUND(E123*N123,5)</f>
        <v>1.125E-2</v>
      </c>
      <c r="P123" s="223">
        <v>0</v>
      </c>
      <c r="Q123" s="223">
        <f>ROUND(E123*P123,5)</f>
        <v>0</v>
      </c>
      <c r="R123" s="223"/>
      <c r="S123" s="223"/>
      <c r="T123" s="224">
        <v>0</v>
      </c>
      <c r="U123" s="223">
        <f>ROUND(E123*T123,2)</f>
        <v>0</v>
      </c>
      <c r="V123" s="213"/>
      <c r="W123" s="213"/>
      <c r="X123" s="213"/>
      <c r="Y123" s="213"/>
      <c r="Z123" s="213"/>
      <c r="AA123" s="213"/>
      <c r="AB123" s="213"/>
      <c r="AC123" s="213"/>
      <c r="AD123" s="213"/>
      <c r="AE123" s="213" t="s">
        <v>284</v>
      </c>
      <c r="AF123" s="213"/>
      <c r="AG123" s="213"/>
      <c r="AH123" s="213"/>
      <c r="AI123" s="213"/>
      <c r="AJ123" s="213"/>
      <c r="AK123" s="213"/>
      <c r="AL123" s="213"/>
      <c r="AM123" s="213"/>
      <c r="AN123" s="213"/>
      <c r="AO123" s="213"/>
      <c r="AP123" s="213"/>
      <c r="AQ123" s="213"/>
      <c r="AR123" s="213"/>
      <c r="AS123" s="213"/>
      <c r="AT123" s="213"/>
      <c r="AU123" s="213"/>
      <c r="AV123" s="213"/>
      <c r="AW123" s="213"/>
      <c r="AX123" s="213"/>
      <c r="AY123" s="213"/>
      <c r="AZ123" s="213"/>
      <c r="BA123" s="213"/>
      <c r="BB123" s="213"/>
      <c r="BC123" s="213"/>
      <c r="BD123" s="213"/>
      <c r="BE123" s="213"/>
      <c r="BF123" s="213"/>
      <c r="BG123" s="213"/>
      <c r="BH123" s="213"/>
    </row>
    <row r="124" spans="1:60" outlineLevel="1" x14ac:dyDescent="0.2">
      <c r="A124" s="214">
        <v>75</v>
      </c>
      <c r="B124" s="221" t="s">
        <v>320</v>
      </c>
      <c r="C124" s="266" t="s">
        <v>321</v>
      </c>
      <c r="D124" s="223" t="s">
        <v>180</v>
      </c>
      <c r="E124" s="229">
        <v>0.01</v>
      </c>
      <c r="F124" s="233">
        <f>H124+J124</f>
        <v>0</v>
      </c>
      <c r="G124" s="234">
        <f>ROUND(E124*F124,2)</f>
        <v>0</v>
      </c>
      <c r="H124" s="234"/>
      <c r="I124" s="234">
        <f>ROUND(E124*H124,2)</f>
        <v>0</v>
      </c>
      <c r="J124" s="234"/>
      <c r="K124" s="234">
        <f>ROUND(E124*J124,2)</f>
        <v>0</v>
      </c>
      <c r="L124" s="234">
        <v>21</v>
      </c>
      <c r="M124" s="234">
        <f>G124*(1+L124/100)</f>
        <v>0</v>
      </c>
      <c r="N124" s="223">
        <v>0</v>
      </c>
      <c r="O124" s="223">
        <f>ROUND(E124*N124,5)</f>
        <v>0</v>
      </c>
      <c r="P124" s="223">
        <v>0</v>
      </c>
      <c r="Q124" s="223">
        <f>ROUND(E124*P124,5)</f>
        <v>0</v>
      </c>
      <c r="R124" s="223"/>
      <c r="S124" s="223"/>
      <c r="T124" s="224">
        <v>3.327</v>
      </c>
      <c r="U124" s="223">
        <f>ROUND(E124*T124,2)</f>
        <v>0.03</v>
      </c>
      <c r="V124" s="213"/>
      <c r="W124" s="213"/>
      <c r="X124" s="213"/>
      <c r="Y124" s="213"/>
      <c r="Z124" s="213"/>
      <c r="AA124" s="213"/>
      <c r="AB124" s="213"/>
      <c r="AC124" s="213"/>
      <c r="AD124" s="213"/>
      <c r="AE124" s="213" t="s">
        <v>147</v>
      </c>
      <c r="AF124" s="213"/>
      <c r="AG124" s="213"/>
      <c r="AH124" s="213"/>
      <c r="AI124" s="213"/>
      <c r="AJ124" s="213"/>
      <c r="AK124" s="213"/>
      <c r="AL124" s="213"/>
      <c r="AM124" s="213"/>
      <c r="AN124" s="213"/>
      <c r="AO124" s="213"/>
      <c r="AP124" s="213"/>
      <c r="AQ124" s="213"/>
      <c r="AR124" s="213"/>
      <c r="AS124" s="213"/>
      <c r="AT124" s="213"/>
      <c r="AU124" s="213"/>
      <c r="AV124" s="213"/>
      <c r="AW124" s="213"/>
      <c r="AX124" s="213"/>
      <c r="AY124" s="213"/>
      <c r="AZ124" s="213"/>
      <c r="BA124" s="213"/>
      <c r="BB124" s="213"/>
      <c r="BC124" s="213"/>
      <c r="BD124" s="213"/>
      <c r="BE124" s="213"/>
      <c r="BF124" s="213"/>
      <c r="BG124" s="213"/>
      <c r="BH124" s="213"/>
    </row>
    <row r="125" spans="1:60" x14ac:dyDescent="0.2">
      <c r="A125" s="215" t="s">
        <v>134</v>
      </c>
      <c r="B125" s="222" t="s">
        <v>96</v>
      </c>
      <c r="C125" s="268" t="s">
        <v>97</v>
      </c>
      <c r="D125" s="226"/>
      <c r="E125" s="231"/>
      <c r="F125" s="235"/>
      <c r="G125" s="235">
        <f>SUMIF(AE126:AE134,"&lt;&gt;NOR",G126:G134)</f>
        <v>0</v>
      </c>
      <c r="H125" s="235"/>
      <c r="I125" s="235">
        <f>SUM(I126:I134)</f>
        <v>0</v>
      </c>
      <c r="J125" s="235"/>
      <c r="K125" s="235">
        <f>SUM(K126:K134)</f>
        <v>0</v>
      </c>
      <c r="L125" s="235"/>
      <c r="M125" s="235">
        <f>SUM(M126:M134)</f>
        <v>0</v>
      </c>
      <c r="N125" s="226"/>
      <c r="O125" s="226">
        <f>SUM(O126:O134)</f>
        <v>0.10341</v>
      </c>
      <c r="P125" s="226"/>
      <c r="Q125" s="226">
        <f>SUM(Q126:Q134)</f>
        <v>0</v>
      </c>
      <c r="R125" s="226"/>
      <c r="S125" s="226"/>
      <c r="T125" s="227"/>
      <c r="U125" s="226">
        <f>SUM(U126:U134)</f>
        <v>9.9</v>
      </c>
      <c r="AE125" t="s">
        <v>135</v>
      </c>
    </row>
    <row r="126" spans="1:60" outlineLevel="1" x14ac:dyDescent="0.2">
      <c r="A126" s="214">
        <v>76</v>
      </c>
      <c r="B126" s="221" t="s">
        <v>322</v>
      </c>
      <c r="C126" s="266" t="s">
        <v>323</v>
      </c>
      <c r="D126" s="223" t="s">
        <v>138</v>
      </c>
      <c r="E126" s="229">
        <v>4.0459999999999994</v>
      </c>
      <c r="F126" s="233">
        <f>H126+J126</f>
        <v>0</v>
      </c>
      <c r="G126" s="234">
        <f>ROUND(E126*F126,2)</f>
        <v>0</v>
      </c>
      <c r="H126" s="234"/>
      <c r="I126" s="234">
        <f>ROUND(E126*H126,2)</f>
        <v>0</v>
      </c>
      <c r="J126" s="234"/>
      <c r="K126" s="234">
        <f>ROUND(E126*J126,2)</f>
        <v>0</v>
      </c>
      <c r="L126" s="234">
        <v>21</v>
      </c>
      <c r="M126" s="234">
        <f>G126*(1+L126/100)</f>
        <v>0</v>
      </c>
      <c r="N126" s="223">
        <v>2.1000000000000001E-4</v>
      </c>
      <c r="O126" s="223">
        <f>ROUND(E126*N126,5)</f>
        <v>8.4999999999999995E-4</v>
      </c>
      <c r="P126" s="223">
        <v>0</v>
      </c>
      <c r="Q126" s="223">
        <f>ROUND(E126*P126,5)</f>
        <v>0</v>
      </c>
      <c r="R126" s="223"/>
      <c r="S126" s="223"/>
      <c r="T126" s="224">
        <v>0.05</v>
      </c>
      <c r="U126" s="223">
        <f>ROUND(E126*T126,2)</f>
        <v>0.2</v>
      </c>
      <c r="V126" s="213"/>
      <c r="W126" s="213"/>
      <c r="X126" s="213"/>
      <c r="Y126" s="213"/>
      <c r="Z126" s="213"/>
      <c r="AA126" s="213"/>
      <c r="AB126" s="213"/>
      <c r="AC126" s="213"/>
      <c r="AD126" s="213"/>
      <c r="AE126" s="213" t="s">
        <v>147</v>
      </c>
      <c r="AF126" s="213"/>
      <c r="AG126" s="213"/>
      <c r="AH126" s="213"/>
      <c r="AI126" s="213"/>
      <c r="AJ126" s="213"/>
      <c r="AK126" s="213"/>
      <c r="AL126" s="213"/>
      <c r="AM126" s="213"/>
      <c r="AN126" s="213"/>
      <c r="AO126" s="213"/>
      <c r="AP126" s="213"/>
      <c r="AQ126" s="213"/>
      <c r="AR126" s="213"/>
      <c r="AS126" s="213"/>
      <c r="AT126" s="213"/>
      <c r="AU126" s="213"/>
      <c r="AV126" s="213"/>
      <c r="AW126" s="213"/>
      <c r="AX126" s="213"/>
      <c r="AY126" s="213"/>
      <c r="AZ126" s="213"/>
      <c r="BA126" s="213"/>
      <c r="BB126" s="213"/>
      <c r="BC126" s="213"/>
      <c r="BD126" s="213"/>
      <c r="BE126" s="213"/>
      <c r="BF126" s="213"/>
      <c r="BG126" s="213"/>
      <c r="BH126" s="213"/>
    </row>
    <row r="127" spans="1:60" outlineLevel="1" x14ac:dyDescent="0.2">
      <c r="A127" s="214"/>
      <c r="B127" s="221"/>
      <c r="C127" s="267" t="s">
        <v>150</v>
      </c>
      <c r="D127" s="225"/>
      <c r="E127" s="230">
        <v>4.0460000000000003</v>
      </c>
      <c r="F127" s="234"/>
      <c r="G127" s="234"/>
      <c r="H127" s="234"/>
      <c r="I127" s="234"/>
      <c r="J127" s="234"/>
      <c r="K127" s="234"/>
      <c r="L127" s="234"/>
      <c r="M127" s="234"/>
      <c r="N127" s="223"/>
      <c r="O127" s="223"/>
      <c r="P127" s="223"/>
      <c r="Q127" s="223"/>
      <c r="R127" s="223"/>
      <c r="S127" s="223"/>
      <c r="T127" s="224"/>
      <c r="U127" s="223"/>
      <c r="V127" s="213"/>
      <c r="W127" s="213"/>
      <c r="X127" s="213"/>
      <c r="Y127" s="213"/>
      <c r="Z127" s="213"/>
      <c r="AA127" s="213"/>
      <c r="AB127" s="213"/>
      <c r="AC127" s="213"/>
      <c r="AD127" s="213"/>
      <c r="AE127" s="213" t="s">
        <v>141</v>
      </c>
      <c r="AF127" s="213">
        <v>0</v>
      </c>
      <c r="AG127" s="213"/>
      <c r="AH127" s="213"/>
      <c r="AI127" s="213"/>
      <c r="AJ127" s="213"/>
      <c r="AK127" s="213"/>
      <c r="AL127" s="213"/>
      <c r="AM127" s="213"/>
      <c r="AN127" s="213"/>
      <c r="AO127" s="213"/>
      <c r="AP127" s="213"/>
      <c r="AQ127" s="213"/>
      <c r="AR127" s="213"/>
      <c r="AS127" s="213"/>
      <c r="AT127" s="213"/>
      <c r="AU127" s="213"/>
      <c r="AV127" s="213"/>
      <c r="AW127" s="213"/>
      <c r="AX127" s="213"/>
      <c r="AY127" s="213"/>
      <c r="AZ127" s="213"/>
      <c r="BA127" s="213"/>
      <c r="BB127" s="213"/>
      <c r="BC127" s="213"/>
      <c r="BD127" s="213"/>
      <c r="BE127" s="213"/>
      <c r="BF127" s="213"/>
      <c r="BG127" s="213"/>
      <c r="BH127" s="213"/>
    </row>
    <row r="128" spans="1:60" outlineLevel="1" x14ac:dyDescent="0.2">
      <c r="A128" s="214">
        <v>77</v>
      </c>
      <c r="B128" s="221" t="s">
        <v>324</v>
      </c>
      <c r="C128" s="266" t="s">
        <v>325</v>
      </c>
      <c r="D128" s="223" t="s">
        <v>138</v>
      </c>
      <c r="E128" s="229">
        <v>4.0460000000000003</v>
      </c>
      <c r="F128" s="233">
        <f>H128+J128</f>
        <v>0</v>
      </c>
      <c r="G128" s="234">
        <f>ROUND(E128*F128,2)</f>
        <v>0</v>
      </c>
      <c r="H128" s="234"/>
      <c r="I128" s="234">
        <f>ROUND(E128*H128,2)</f>
        <v>0</v>
      </c>
      <c r="J128" s="234"/>
      <c r="K128" s="234">
        <f>ROUND(E128*J128,2)</f>
        <v>0</v>
      </c>
      <c r="L128" s="234">
        <v>21</v>
      </c>
      <c r="M128" s="234">
        <f>G128*(1+L128/100)</f>
        <v>0</v>
      </c>
      <c r="N128" s="223">
        <v>4.2300000000000003E-3</v>
      </c>
      <c r="O128" s="223">
        <f>ROUND(E128*N128,5)</f>
        <v>1.711E-2</v>
      </c>
      <c r="P128" s="223">
        <v>0</v>
      </c>
      <c r="Q128" s="223">
        <f>ROUND(E128*P128,5)</f>
        <v>0</v>
      </c>
      <c r="R128" s="223"/>
      <c r="S128" s="223"/>
      <c r="T128" s="224">
        <v>1.2170000000000001</v>
      </c>
      <c r="U128" s="223">
        <f>ROUND(E128*T128,2)</f>
        <v>4.92</v>
      </c>
      <c r="V128" s="213"/>
      <c r="W128" s="213"/>
      <c r="X128" s="213"/>
      <c r="Y128" s="213"/>
      <c r="Z128" s="213"/>
      <c r="AA128" s="213"/>
      <c r="AB128" s="213"/>
      <c r="AC128" s="213"/>
      <c r="AD128" s="213"/>
      <c r="AE128" s="213" t="s">
        <v>147</v>
      </c>
      <c r="AF128" s="213"/>
      <c r="AG128" s="213"/>
      <c r="AH128" s="213"/>
      <c r="AI128" s="213"/>
      <c r="AJ128" s="213"/>
      <c r="AK128" s="213"/>
      <c r="AL128" s="213"/>
      <c r="AM128" s="213"/>
      <c r="AN128" s="213"/>
      <c r="AO128" s="213"/>
      <c r="AP128" s="213"/>
      <c r="AQ128" s="213"/>
      <c r="AR128" s="213"/>
      <c r="AS128" s="213"/>
      <c r="AT128" s="213"/>
      <c r="AU128" s="213"/>
      <c r="AV128" s="213"/>
      <c r="AW128" s="213"/>
      <c r="AX128" s="213"/>
      <c r="AY128" s="213"/>
      <c r="AZ128" s="213"/>
      <c r="BA128" s="213"/>
      <c r="BB128" s="213"/>
      <c r="BC128" s="213"/>
      <c r="BD128" s="213"/>
      <c r="BE128" s="213"/>
      <c r="BF128" s="213"/>
      <c r="BG128" s="213"/>
      <c r="BH128" s="213"/>
    </row>
    <row r="129" spans="1:60" outlineLevel="1" x14ac:dyDescent="0.2">
      <c r="A129" s="214">
        <v>78</v>
      </c>
      <c r="B129" s="221" t="s">
        <v>326</v>
      </c>
      <c r="C129" s="266" t="s">
        <v>327</v>
      </c>
      <c r="D129" s="223" t="s">
        <v>138</v>
      </c>
      <c r="E129" s="229">
        <v>4.4506000000000006</v>
      </c>
      <c r="F129" s="233">
        <f>H129+J129</f>
        <v>0</v>
      </c>
      <c r="G129" s="234">
        <f>ROUND(E129*F129,2)</f>
        <v>0</v>
      </c>
      <c r="H129" s="234"/>
      <c r="I129" s="234">
        <f>ROUND(E129*H129,2)</f>
        <v>0</v>
      </c>
      <c r="J129" s="234"/>
      <c r="K129" s="234">
        <f>ROUND(E129*J129,2)</f>
        <v>0</v>
      </c>
      <c r="L129" s="234">
        <v>21</v>
      </c>
      <c r="M129" s="234">
        <f>G129*(1+L129/100)</f>
        <v>0</v>
      </c>
      <c r="N129" s="223">
        <v>1.9199999999999998E-2</v>
      </c>
      <c r="O129" s="223">
        <f>ROUND(E129*N129,5)</f>
        <v>8.5449999999999998E-2</v>
      </c>
      <c r="P129" s="223">
        <v>0</v>
      </c>
      <c r="Q129" s="223">
        <f>ROUND(E129*P129,5)</f>
        <v>0</v>
      </c>
      <c r="R129" s="223"/>
      <c r="S129" s="223"/>
      <c r="T129" s="224">
        <v>0</v>
      </c>
      <c r="U129" s="223">
        <f>ROUND(E129*T129,2)</f>
        <v>0</v>
      </c>
      <c r="V129" s="213"/>
      <c r="W129" s="213"/>
      <c r="X129" s="213"/>
      <c r="Y129" s="213"/>
      <c r="Z129" s="213"/>
      <c r="AA129" s="213"/>
      <c r="AB129" s="213"/>
      <c r="AC129" s="213"/>
      <c r="AD129" s="213"/>
      <c r="AE129" s="213" t="s">
        <v>284</v>
      </c>
      <c r="AF129" s="213"/>
      <c r="AG129" s="213"/>
      <c r="AH129" s="213"/>
      <c r="AI129" s="213"/>
      <c r="AJ129" s="213"/>
      <c r="AK129" s="213"/>
      <c r="AL129" s="213"/>
      <c r="AM129" s="213"/>
      <c r="AN129" s="213"/>
      <c r="AO129" s="213"/>
      <c r="AP129" s="213"/>
      <c r="AQ129" s="213"/>
      <c r="AR129" s="213"/>
      <c r="AS129" s="213"/>
      <c r="AT129" s="213"/>
      <c r="AU129" s="213"/>
      <c r="AV129" s="213"/>
      <c r="AW129" s="213"/>
      <c r="AX129" s="213"/>
      <c r="AY129" s="213"/>
      <c r="AZ129" s="213"/>
      <c r="BA129" s="213"/>
      <c r="BB129" s="213"/>
      <c r="BC129" s="213"/>
      <c r="BD129" s="213"/>
      <c r="BE129" s="213"/>
      <c r="BF129" s="213"/>
      <c r="BG129" s="213"/>
      <c r="BH129" s="213"/>
    </row>
    <row r="130" spans="1:60" outlineLevel="1" x14ac:dyDescent="0.2">
      <c r="A130" s="214"/>
      <c r="B130" s="221"/>
      <c r="C130" s="267" t="s">
        <v>328</v>
      </c>
      <c r="D130" s="225"/>
      <c r="E130" s="230">
        <v>4.4505999999999997</v>
      </c>
      <c r="F130" s="234"/>
      <c r="G130" s="234"/>
      <c r="H130" s="234"/>
      <c r="I130" s="234"/>
      <c r="J130" s="234"/>
      <c r="K130" s="234"/>
      <c r="L130" s="234"/>
      <c r="M130" s="234"/>
      <c r="N130" s="223"/>
      <c r="O130" s="223"/>
      <c r="P130" s="223"/>
      <c r="Q130" s="223"/>
      <c r="R130" s="223"/>
      <c r="S130" s="223"/>
      <c r="T130" s="224"/>
      <c r="U130" s="223"/>
      <c r="V130" s="213"/>
      <c r="W130" s="213"/>
      <c r="X130" s="213"/>
      <c r="Y130" s="213"/>
      <c r="Z130" s="213"/>
      <c r="AA130" s="213"/>
      <c r="AB130" s="213"/>
      <c r="AC130" s="213"/>
      <c r="AD130" s="213"/>
      <c r="AE130" s="213" t="s">
        <v>141</v>
      </c>
      <c r="AF130" s="213">
        <v>0</v>
      </c>
      <c r="AG130" s="213"/>
      <c r="AH130" s="213"/>
      <c r="AI130" s="213"/>
      <c r="AJ130" s="213"/>
      <c r="AK130" s="213"/>
      <c r="AL130" s="213"/>
      <c r="AM130" s="213"/>
      <c r="AN130" s="213"/>
      <c r="AO130" s="213"/>
      <c r="AP130" s="213"/>
      <c r="AQ130" s="213"/>
      <c r="AR130" s="213"/>
      <c r="AS130" s="213"/>
      <c r="AT130" s="213"/>
      <c r="AU130" s="213"/>
      <c r="AV130" s="213"/>
      <c r="AW130" s="213"/>
      <c r="AX130" s="213"/>
      <c r="AY130" s="213"/>
      <c r="AZ130" s="213"/>
      <c r="BA130" s="213"/>
      <c r="BB130" s="213"/>
      <c r="BC130" s="213"/>
      <c r="BD130" s="213"/>
      <c r="BE130" s="213"/>
      <c r="BF130" s="213"/>
      <c r="BG130" s="213"/>
      <c r="BH130" s="213"/>
    </row>
    <row r="131" spans="1:60" outlineLevel="1" x14ac:dyDescent="0.2">
      <c r="A131" s="214">
        <v>79</v>
      </c>
      <c r="B131" s="221" t="s">
        <v>329</v>
      </c>
      <c r="C131" s="266" t="s">
        <v>330</v>
      </c>
      <c r="D131" s="223" t="s">
        <v>138</v>
      </c>
      <c r="E131" s="229">
        <v>4.0460000000000003</v>
      </c>
      <c r="F131" s="233">
        <f>H131+J131</f>
        <v>0</v>
      </c>
      <c r="G131" s="234">
        <f>ROUND(E131*F131,2)</f>
        <v>0</v>
      </c>
      <c r="H131" s="234"/>
      <c r="I131" s="234">
        <f>ROUND(E131*H131,2)</f>
        <v>0</v>
      </c>
      <c r="J131" s="234"/>
      <c r="K131" s="234">
        <f>ROUND(E131*J131,2)</f>
        <v>0</v>
      </c>
      <c r="L131" s="234">
        <v>21</v>
      </c>
      <c r="M131" s="234">
        <f>G131*(1+L131/100)</f>
        <v>0</v>
      </c>
      <c r="N131" s="223">
        <v>0</v>
      </c>
      <c r="O131" s="223">
        <f>ROUND(E131*N131,5)</f>
        <v>0</v>
      </c>
      <c r="P131" s="223">
        <v>0</v>
      </c>
      <c r="Q131" s="223">
        <f>ROUND(E131*P131,5)</f>
        <v>0</v>
      </c>
      <c r="R131" s="223"/>
      <c r="S131" s="223"/>
      <c r="T131" s="224">
        <v>0.15</v>
      </c>
      <c r="U131" s="223">
        <f>ROUND(E131*T131,2)</f>
        <v>0.61</v>
      </c>
      <c r="V131" s="213"/>
      <c r="W131" s="213"/>
      <c r="X131" s="213"/>
      <c r="Y131" s="213"/>
      <c r="Z131" s="213"/>
      <c r="AA131" s="213"/>
      <c r="AB131" s="213"/>
      <c r="AC131" s="213"/>
      <c r="AD131" s="213"/>
      <c r="AE131" s="213" t="s">
        <v>147</v>
      </c>
      <c r="AF131" s="213"/>
      <c r="AG131" s="213"/>
      <c r="AH131" s="213"/>
      <c r="AI131" s="213"/>
      <c r="AJ131" s="213"/>
      <c r="AK131" s="213"/>
      <c r="AL131" s="213"/>
      <c r="AM131" s="213"/>
      <c r="AN131" s="213"/>
      <c r="AO131" s="213"/>
      <c r="AP131" s="213"/>
      <c r="AQ131" s="213"/>
      <c r="AR131" s="213"/>
      <c r="AS131" s="213"/>
      <c r="AT131" s="213"/>
      <c r="AU131" s="213"/>
      <c r="AV131" s="213"/>
      <c r="AW131" s="213"/>
      <c r="AX131" s="213"/>
      <c r="AY131" s="213"/>
      <c r="AZ131" s="213"/>
      <c r="BA131" s="213"/>
      <c r="BB131" s="213"/>
      <c r="BC131" s="213"/>
      <c r="BD131" s="213"/>
      <c r="BE131" s="213"/>
      <c r="BF131" s="213"/>
      <c r="BG131" s="213"/>
      <c r="BH131" s="213"/>
    </row>
    <row r="132" spans="1:60" outlineLevel="1" x14ac:dyDescent="0.2">
      <c r="A132" s="214">
        <v>80</v>
      </c>
      <c r="B132" s="221" t="s">
        <v>331</v>
      </c>
      <c r="C132" s="266" t="s">
        <v>332</v>
      </c>
      <c r="D132" s="223" t="s">
        <v>138</v>
      </c>
      <c r="E132" s="229">
        <v>4.0449999999999999</v>
      </c>
      <c r="F132" s="233">
        <f>H132+J132</f>
        <v>0</v>
      </c>
      <c r="G132" s="234">
        <f>ROUND(E132*F132,2)</f>
        <v>0</v>
      </c>
      <c r="H132" s="234"/>
      <c r="I132" s="234">
        <f>ROUND(E132*H132,2)</f>
        <v>0</v>
      </c>
      <c r="J132" s="234"/>
      <c r="K132" s="234">
        <f>ROUND(E132*J132,2)</f>
        <v>0</v>
      </c>
      <c r="L132" s="234">
        <v>21</v>
      </c>
      <c r="M132" s="234">
        <f>G132*(1+L132/100)</f>
        <v>0</v>
      </c>
      <c r="N132" s="223">
        <v>0</v>
      </c>
      <c r="O132" s="223">
        <f>ROUND(E132*N132,5)</f>
        <v>0</v>
      </c>
      <c r="P132" s="223">
        <v>0</v>
      </c>
      <c r="Q132" s="223">
        <f>ROUND(E132*P132,5)</f>
        <v>0</v>
      </c>
      <c r="R132" s="223"/>
      <c r="S132" s="223"/>
      <c r="T132" s="224">
        <v>0.25</v>
      </c>
      <c r="U132" s="223">
        <f>ROUND(E132*T132,2)</f>
        <v>1.01</v>
      </c>
      <c r="V132" s="213"/>
      <c r="W132" s="213"/>
      <c r="X132" s="213"/>
      <c r="Y132" s="213"/>
      <c r="Z132" s="213"/>
      <c r="AA132" s="213"/>
      <c r="AB132" s="213"/>
      <c r="AC132" s="213"/>
      <c r="AD132" s="213"/>
      <c r="AE132" s="213" t="s">
        <v>147</v>
      </c>
      <c r="AF132" s="213"/>
      <c r="AG132" s="213"/>
      <c r="AH132" s="213"/>
      <c r="AI132" s="213"/>
      <c r="AJ132" s="213"/>
      <c r="AK132" s="213"/>
      <c r="AL132" s="213"/>
      <c r="AM132" s="213"/>
      <c r="AN132" s="213"/>
      <c r="AO132" s="213"/>
      <c r="AP132" s="213"/>
      <c r="AQ132" s="213"/>
      <c r="AR132" s="213"/>
      <c r="AS132" s="213"/>
      <c r="AT132" s="213"/>
      <c r="AU132" s="213"/>
      <c r="AV132" s="213"/>
      <c r="AW132" s="213"/>
      <c r="AX132" s="213"/>
      <c r="AY132" s="213"/>
      <c r="AZ132" s="213"/>
      <c r="BA132" s="213"/>
      <c r="BB132" s="213"/>
      <c r="BC132" s="213"/>
      <c r="BD132" s="213"/>
      <c r="BE132" s="213"/>
      <c r="BF132" s="213"/>
      <c r="BG132" s="213"/>
      <c r="BH132" s="213"/>
    </row>
    <row r="133" spans="1:60" outlineLevel="1" x14ac:dyDescent="0.2">
      <c r="A133" s="214">
        <v>81</v>
      </c>
      <c r="B133" s="221" t="s">
        <v>333</v>
      </c>
      <c r="C133" s="266" t="s">
        <v>334</v>
      </c>
      <c r="D133" s="223" t="s">
        <v>155</v>
      </c>
      <c r="E133" s="229">
        <v>8</v>
      </c>
      <c r="F133" s="233">
        <f>H133+J133</f>
        <v>0</v>
      </c>
      <c r="G133" s="234">
        <f>ROUND(E133*F133,2)</f>
        <v>0</v>
      </c>
      <c r="H133" s="234"/>
      <c r="I133" s="234">
        <f>ROUND(E133*H133,2)</f>
        <v>0</v>
      </c>
      <c r="J133" s="234"/>
      <c r="K133" s="234">
        <f>ROUND(E133*J133,2)</f>
        <v>0</v>
      </c>
      <c r="L133" s="234">
        <v>21</v>
      </c>
      <c r="M133" s="234">
        <f>G133*(1+L133/100)</f>
        <v>0</v>
      </c>
      <c r="N133" s="223">
        <v>0</v>
      </c>
      <c r="O133" s="223">
        <f>ROUND(E133*N133,5)</f>
        <v>0</v>
      </c>
      <c r="P133" s="223">
        <v>0</v>
      </c>
      <c r="Q133" s="223">
        <f>ROUND(E133*P133,5)</f>
        <v>0</v>
      </c>
      <c r="R133" s="223"/>
      <c r="S133" s="223"/>
      <c r="T133" s="224">
        <v>0.373</v>
      </c>
      <c r="U133" s="223">
        <f>ROUND(E133*T133,2)</f>
        <v>2.98</v>
      </c>
      <c r="V133" s="213"/>
      <c r="W133" s="213"/>
      <c r="X133" s="213"/>
      <c r="Y133" s="213"/>
      <c r="Z133" s="213"/>
      <c r="AA133" s="213"/>
      <c r="AB133" s="213"/>
      <c r="AC133" s="213"/>
      <c r="AD133" s="213"/>
      <c r="AE133" s="213" t="s">
        <v>147</v>
      </c>
      <c r="AF133" s="213"/>
      <c r="AG133" s="213"/>
      <c r="AH133" s="213"/>
      <c r="AI133" s="213"/>
      <c r="AJ133" s="213"/>
      <c r="AK133" s="213"/>
      <c r="AL133" s="213"/>
      <c r="AM133" s="213"/>
      <c r="AN133" s="213"/>
      <c r="AO133" s="213"/>
      <c r="AP133" s="213"/>
      <c r="AQ133" s="213"/>
      <c r="AR133" s="213"/>
      <c r="AS133" s="213"/>
      <c r="AT133" s="213"/>
      <c r="AU133" s="213"/>
      <c r="AV133" s="213"/>
      <c r="AW133" s="213"/>
      <c r="AX133" s="213"/>
      <c r="AY133" s="213"/>
      <c r="AZ133" s="213"/>
      <c r="BA133" s="213"/>
      <c r="BB133" s="213"/>
      <c r="BC133" s="213"/>
      <c r="BD133" s="213"/>
      <c r="BE133" s="213"/>
      <c r="BF133" s="213"/>
      <c r="BG133" s="213"/>
      <c r="BH133" s="213"/>
    </row>
    <row r="134" spans="1:60" outlineLevel="1" x14ac:dyDescent="0.2">
      <c r="A134" s="214">
        <v>82</v>
      </c>
      <c r="B134" s="221" t="s">
        <v>335</v>
      </c>
      <c r="C134" s="266" t="s">
        <v>336</v>
      </c>
      <c r="D134" s="223" t="s">
        <v>180</v>
      </c>
      <c r="E134" s="229">
        <v>0.11</v>
      </c>
      <c r="F134" s="233">
        <f>H134+J134</f>
        <v>0</v>
      </c>
      <c r="G134" s="234">
        <f>ROUND(E134*F134,2)</f>
        <v>0</v>
      </c>
      <c r="H134" s="234"/>
      <c r="I134" s="234">
        <f>ROUND(E134*H134,2)</f>
        <v>0</v>
      </c>
      <c r="J134" s="234"/>
      <c r="K134" s="234">
        <f>ROUND(E134*J134,2)</f>
        <v>0</v>
      </c>
      <c r="L134" s="234">
        <v>21</v>
      </c>
      <c r="M134" s="234">
        <f>G134*(1+L134/100)</f>
        <v>0</v>
      </c>
      <c r="N134" s="223">
        <v>0</v>
      </c>
      <c r="O134" s="223">
        <f>ROUND(E134*N134,5)</f>
        <v>0</v>
      </c>
      <c r="P134" s="223">
        <v>0</v>
      </c>
      <c r="Q134" s="223">
        <f>ROUND(E134*P134,5)</f>
        <v>0</v>
      </c>
      <c r="R134" s="223"/>
      <c r="S134" s="223"/>
      <c r="T134" s="224">
        <v>1.5980000000000001</v>
      </c>
      <c r="U134" s="223">
        <f>ROUND(E134*T134,2)</f>
        <v>0.18</v>
      </c>
      <c r="V134" s="213"/>
      <c r="W134" s="213"/>
      <c r="X134" s="213"/>
      <c r="Y134" s="213"/>
      <c r="Z134" s="213"/>
      <c r="AA134" s="213"/>
      <c r="AB134" s="213"/>
      <c r="AC134" s="213"/>
      <c r="AD134" s="213"/>
      <c r="AE134" s="213" t="s">
        <v>147</v>
      </c>
      <c r="AF134" s="213"/>
      <c r="AG134" s="213"/>
      <c r="AH134" s="213"/>
      <c r="AI134" s="213"/>
      <c r="AJ134" s="213"/>
      <c r="AK134" s="213"/>
      <c r="AL134" s="213"/>
      <c r="AM134" s="213"/>
      <c r="AN134" s="213"/>
      <c r="AO134" s="213"/>
      <c r="AP134" s="213"/>
      <c r="AQ134" s="213"/>
      <c r="AR134" s="213"/>
      <c r="AS134" s="213"/>
      <c r="AT134" s="213"/>
      <c r="AU134" s="213"/>
      <c r="AV134" s="213"/>
      <c r="AW134" s="213"/>
      <c r="AX134" s="213"/>
      <c r="AY134" s="213"/>
      <c r="AZ134" s="213"/>
      <c r="BA134" s="213"/>
      <c r="BB134" s="213"/>
      <c r="BC134" s="213"/>
      <c r="BD134" s="213"/>
      <c r="BE134" s="213"/>
      <c r="BF134" s="213"/>
      <c r="BG134" s="213"/>
      <c r="BH134" s="213"/>
    </row>
    <row r="135" spans="1:60" x14ac:dyDescent="0.2">
      <c r="A135" s="215" t="s">
        <v>134</v>
      </c>
      <c r="B135" s="222" t="s">
        <v>98</v>
      </c>
      <c r="C135" s="268" t="s">
        <v>99</v>
      </c>
      <c r="D135" s="226"/>
      <c r="E135" s="231"/>
      <c r="F135" s="235"/>
      <c r="G135" s="235">
        <f>SUMIF(AE136:AE137,"&lt;&gt;NOR",G136:G137)</f>
        <v>0</v>
      </c>
      <c r="H135" s="235"/>
      <c r="I135" s="235">
        <f>SUM(I136:I137)</f>
        <v>0</v>
      </c>
      <c r="J135" s="235"/>
      <c r="K135" s="235">
        <f>SUM(K136:K137)</f>
        <v>0</v>
      </c>
      <c r="L135" s="235"/>
      <c r="M135" s="235">
        <f>SUM(M136:M137)</f>
        <v>0</v>
      </c>
      <c r="N135" s="226"/>
      <c r="O135" s="226">
        <f>SUM(O136:O137)</f>
        <v>4.0000000000000003E-5</v>
      </c>
      <c r="P135" s="226"/>
      <c r="Q135" s="226">
        <f>SUM(Q136:Q137)</f>
        <v>0</v>
      </c>
      <c r="R135" s="226"/>
      <c r="S135" s="226"/>
      <c r="T135" s="227"/>
      <c r="U135" s="226">
        <f>SUM(U136:U137)</f>
        <v>1.1399999999999999</v>
      </c>
      <c r="AE135" t="s">
        <v>135</v>
      </c>
    </row>
    <row r="136" spans="1:60" outlineLevel="1" x14ac:dyDescent="0.2">
      <c r="A136" s="214">
        <v>83</v>
      </c>
      <c r="B136" s="221" t="s">
        <v>337</v>
      </c>
      <c r="C136" s="266" t="s">
        <v>338</v>
      </c>
      <c r="D136" s="223" t="s">
        <v>155</v>
      </c>
      <c r="E136" s="229">
        <v>4.08</v>
      </c>
      <c r="F136" s="233">
        <f>H136+J136</f>
        <v>0</v>
      </c>
      <c r="G136" s="234">
        <f>ROUND(E136*F136,2)</f>
        <v>0</v>
      </c>
      <c r="H136" s="234"/>
      <c r="I136" s="234">
        <f>ROUND(E136*H136,2)</f>
        <v>0</v>
      </c>
      <c r="J136" s="234"/>
      <c r="K136" s="234">
        <f>ROUND(E136*J136,2)</f>
        <v>0</v>
      </c>
      <c r="L136" s="234">
        <v>21</v>
      </c>
      <c r="M136" s="234">
        <f>G136*(1+L136/100)</f>
        <v>0</v>
      </c>
      <c r="N136" s="223">
        <v>1.0000000000000001E-5</v>
      </c>
      <c r="O136" s="223">
        <f>ROUND(E136*N136,5)</f>
        <v>4.0000000000000003E-5</v>
      </c>
      <c r="P136" s="223">
        <v>0</v>
      </c>
      <c r="Q136" s="223">
        <f>ROUND(E136*P136,5)</f>
        <v>0</v>
      </c>
      <c r="R136" s="223"/>
      <c r="S136" s="223"/>
      <c r="T136" s="224">
        <v>0.28000000000000003</v>
      </c>
      <c r="U136" s="223">
        <f>ROUND(E136*T136,2)</f>
        <v>1.1399999999999999</v>
      </c>
      <c r="V136" s="213"/>
      <c r="W136" s="213"/>
      <c r="X136" s="213"/>
      <c r="Y136" s="213"/>
      <c r="Z136" s="213"/>
      <c r="AA136" s="213"/>
      <c r="AB136" s="213"/>
      <c r="AC136" s="213"/>
      <c r="AD136" s="213"/>
      <c r="AE136" s="213" t="s">
        <v>147</v>
      </c>
      <c r="AF136" s="213"/>
      <c r="AG136" s="213"/>
      <c r="AH136" s="213"/>
      <c r="AI136" s="213"/>
      <c r="AJ136" s="213"/>
      <c r="AK136" s="213"/>
      <c r="AL136" s="213"/>
      <c r="AM136" s="213"/>
      <c r="AN136" s="213"/>
      <c r="AO136" s="213"/>
      <c r="AP136" s="213"/>
      <c r="AQ136" s="213"/>
      <c r="AR136" s="213"/>
      <c r="AS136" s="213"/>
      <c r="AT136" s="213"/>
      <c r="AU136" s="213"/>
      <c r="AV136" s="213"/>
      <c r="AW136" s="213"/>
      <c r="AX136" s="213"/>
      <c r="AY136" s="213"/>
      <c r="AZ136" s="213"/>
      <c r="BA136" s="213"/>
      <c r="BB136" s="213"/>
      <c r="BC136" s="213"/>
      <c r="BD136" s="213"/>
      <c r="BE136" s="213"/>
      <c r="BF136" s="213"/>
      <c r="BG136" s="213"/>
      <c r="BH136" s="213"/>
    </row>
    <row r="137" spans="1:60" outlineLevel="1" x14ac:dyDescent="0.2">
      <c r="A137" s="214"/>
      <c r="B137" s="221"/>
      <c r="C137" s="267" t="s">
        <v>339</v>
      </c>
      <c r="D137" s="225"/>
      <c r="E137" s="230">
        <v>4.08</v>
      </c>
      <c r="F137" s="234"/>
      <c r="G137" s="234"/>
      <c r="H137" s="234"/>
      <c r="I137" s="234"/>
      <c r="J137" s="234"/>
      <c r="K137" s="234"/>
      <c r="L137" s="234"/>
      <c r="M137" s="234"/>
      <c r="N137" s="223"/>
      <c r="O137" s="223"/>
      <c r="P137" s="223"/>
      <c r="Q137" s="223"/>
      <c r="R137" s="223"/>
      <c r="S137" s="223"/>
      <c r="T137" s="224"/>
      <c r="U137" s="223"/>
      <c r="V137" s="213"/>
      <c r="W137" s="213"/>
      <c r="X137" s="213"/>
      <c r="Y137" s="213"/>
      <c r="Z137" s="213"/>
      <c r="AA137" s="213"/>
      <c r="AB137" s="213"/>
      <c r="AC137" s="213"/>
      <c r="AD137" s="213"/>
      <c r="AE137" s="213" t="s">
        <v>141</v>
      </c>
      <c r="AF137" s="213">
        <v>0</v>
      </c>
      <c r="AG137" s="213"/>
      <c r="AH137" s="213"/>
      <c r="AI137" s="213"/>
      <c r="AJ137" s="213"/>
      <c r="AK137" s="213"/>
      <c r="AL137" s="213"/>
      <c r="AM137" s="213"/>
      <c r="AN137" s="213"/>
      <c r="AO137" s="213"/>
      <c r="AP137" s="213"/>
      <c r="AQ137" s="213"/>
      <c r="AR137" s="213"/>
      <c r="AS137" s="213"/>
      <c r="AT137" s="213"/>
      <c r="AU137" s="213"/>
      <c r="AV137" s="213"/>
      <c r="AW137" s="213"/>
      <c r="AX137" s="213"/>
      <c r="AY137" s="213"/>
      <c r="AZ137" s="213"/>
      <c r="BA137" s="213"/>
      <c r="BB137" s="213"/>
      <c r="BC137" s="213"/>
      <c r="BD137" s="213"/>
      <c r="BE137" s="213"/>
      <c r="BF137" s="213"/>
      <c r="BG137" s="213"/>
      <c r="BH137" s="213"/>
    </row>
    <row r="138" spans="1:60" x14ac:dyDescent="0.2">
      <c r="A138" s="215" t="s">
        <v>134</v>
      </c>
      <c r="B138" s="222" t="s">
        <v>100</v>
      </c>
      <c r="C138" s="268" t="s">
        <v>101</v>
      </c>
      <c r="D138" s="226"/>
      <c r="E138" s="231"/>
      <c r="F138" s="235"/>
      <c r="G138" s="235">
        <f>SUMIF(AE139:AE148,"&lt;&gt;NOR",G139:G148)</f>
        <v>0</v>
      </c>
      <c r="H138" s="235"/>
      <c r="I138" s="235">
        <f>SUM(I139:I148)</f>
        <v>0</v>
      </c>
      <c r="J138" s="235"/>
      <c r="K138" s="235">
        <f>SUM(K139:K148)</f>
        <v>0</v>
      </c>
      <c r="L138" s="235"/>
      <c r="M138" s="235">
        <f>SUM(M139:M148)</f>
        <v>0</v>
      </c>
      <c r="N138" s="226"/>
      <c r="O138" s="226">
        <f>SUM(O139:O148)</f>
        <v>0.24395</v>
      </c>
      <c r="P138" s="226"/>
      <c r="Q138" s="226">
        <f>SUM(Q139:Q148)</f>
        <v>0</v>
      </c>
      <c r="R138" s="226"/>
      <c r="S138" s="226"/>
      <c r="T138" s="227"/>
      <c r="U138" s="226">
        <f>SUM(U139:U148)</f>
        <v>27.990000000000002</v>
      </c>
      <c r="AE138" t="s">
        <v>135</v>
      </c>
    </row>
    <row r="139" spans="1:60" outlineLevel="1" x14ac:dyDescent="0.2">
      <c r="A139" s="214">
        <v>84</v>
      </c>
      <c r="B139" s="221" t="s">
        <v>340</v>
      </c>
      <c r="C139" s="266" t="s">
        <v>341</v>
      </c>
      <c r="D139" s="223" t="s">
        <v>138</v>
      </c>
      <c r="E139" s="229">
        <v>14.547000000000001</v>
      </c>
      <c r="F139" s="233">
        <f>H139+J139</f>
        <v>0</v>
      </c>
      <c r="G139" s="234">
        <f>ROUND(E139*F139,2)</f>
        <v>0</v>
      </c>
      <c r="H139" s="234"/>
      <c r="I139" s="234">
        <f>ROUND(E139*H139,2)</f>
        <v>0</v>
      </c>
      <c r="J139" s="234"/>
      <c r="K139" s="234">
        <f>ROUND(E139*J139,2)</f>
        <v>0</v>
      </c>
      <c r="L139" s="234">
        <v>21</v>
      </c>
      <c r="M139" s="234">
        <f>G139*(1+L139/100)</f>
        <v>0</v>
      </c>
      <c r="N139" s="223">
        <v>2.1000000000000001E-4</v>
      </c>
      <c r="O139" s="223">
        <f>ROUND(E139*N139,5)</f>
        <v>3.0500000000000002E-3</v>
      </c>
      <c r="P139" s="223">
        <v>0</v>
      </c>
      <c r="Q139" s="223">
        <f>ROUND(E139*P139,5)</f>
        <v>0</v>
      </c>
      <c r="R139" s="223"/>
      <c r="S139" s="223"/>
      <c r="T139" s="224">
        <v>0.05</v>
      </c>
      <c r="U139" s="223">
        <f>ROUND(E139*T139,2)</f>
        <v>0.73</v>
      </c>
      <c r="V139" s="213"/>
      <c r="W139" s="213"/>
      <c r="X139" s="213"/>
      <c r="Y139" s="213"/>
      <c r="Z139" s="213"/>
      <c r="AA139" s="213"/>
      <c r="AB139" s="213"/>
      <c r="AC139" s="213"/>
      <c r="AD139" s="213"/>
      <c r="AE139" s="213" t="s">
        <v>147</v>
      </c>
      <c r="AF139" s="213"/>
      <c r="AG139" s="213"/>
      <c r="AH139" s="213"/>
      <c r="AI139" s="213"/>
      <c r="AJ139" s="213"/>
      <c r="AK139" s="213"/>
      <c r="AL139" s="213"/>
      <c r="AM139" s="213"/>
      <c r="AN139" s="213"/>
      <c r="AO139" s="213"/>
      <c r="AP139" s="213"/>
      <c r="AQ139" s="213"/>
      <c r="AR139" s="213"/>
      <c r="AS139" s="213"/>
      <c r="AT139" s="213"/>
      <c r="AU139" s="213"/>
      <c r="AV139" s="213"/>
      <c r="AW139" s="213"/>
      <c r="AX139" s="213"/>
      <c r="AY139" s="213"/>
      <c r="AZ139" s="213"/>
      <c r="BA139" s="213"/>
      <c r="BB139" s="213"/>
      <c r="BC139" s="213"/>
      <c r="BD139" s="213"/>
      <c r="BE139" s="213"/>
      <c r="BF139" s="213"/>
      <c r="BG139" s="213"/>
      <c r="BH139" s="213"/>
    </row>
    <row r="140" spans="1:60" outlineLevel="1" x14ac:dyDescent="0.2">
      <c r="A140" s="214"/>
      <c r="B140" s="221"/>
      <c r="C140" s="267" t="s">
        <v>342</v>
      </c>
      <c r="D140" s="225"/>
      <c r="E140" s="230">
        <v>14.547000000000001</v>
      </c>
      <c r="F140" s="234"/>
      <c r="G140" s="234"/>
      <c r="H140" s="234"/>
      <c r="I140" s="234"/>
      <c r="J140" s="234"/>
      <c r="K140" s="234"/>
      <c r="L140" s="234"/>
      <c r="M140" s="234"/>
      <c r="N140" s="223"/>
      <c r="O140" s="223"/>
      <c r="P140" s="223"/>
      <c r="Q140" s="223"/>
      <c r="R140" s="223"/>
      <c r="S140" s="223"/>
      <c r="T140" s="224"/>
      <c r="U140" s="223"/>
      <c r="V140" s="213"/>
      <c r="W140" s="213"/>
      <c r="X140" s="213"/>
      <c r="Y140" s="213"/>
      <c r="Z140" s="213"/>
      <c r="AA140" s="213"/>
      <c r="AB140" s="213"/>
      <c r="AC140" s="213"/>
      <c r="AD140" s="213"/>
      <c r="AE140" s="213" t="s">
        <v>141</v>
      </c>
      <c r="AF140" s="213">
        <v>0</v>
      </c>
      <c r="AG140" s="213"/>
      <c r="AH140" s="213"/>
      <c r="AI140" s="213"/>
      <c r="AJ140" s="213"/>
      <c r="AK140" s="213"/>
      <c r="AL140" s="213"/>
      <c r="AM140" s="213"/>
      <c r="AN140" s="213"/>
      <c r="AO140" s="213"/>
      <c r="AP140" s="213"/>
      <c r="AQ140" s="213"/>
      <c r="AR140" s="213"/>
      <c r="AS140" s="213"/>
      <c r="AT140" s="213"/>
      <c r="AU140" s="213"/>
      <c r="AV140" s="213"/>
      <c r="AW140" s="213"/>
      <c r="AX140" s="213"/>
      <c r="AY140" s="213"/>
      <c r="AZ140" s="213"/>
      <c r="BA140" s="213"/>
      <c r="BB140" s="213"/>
      <c r="BC140" s="213"/>
      <c r="BD140" s="213"/>
      <c r="BE140" s="213"/>
      <c r="BF140" s="213"/>
      <c r="BG140" s="213"/>
      <c r="BH140" s="213"/>
    </row>
    <row r="141" spans="1:60" outlineLevel="1" x14ac:dyDescent="0.2">
      <c r="A141" s="214">
        <v>85</v>
      </c>
      <c r="B141" s="221" t="s">
        <v>343</v>
      </c>
      <c r="C141" s="266" t="s">
        <v>344</v>
      </c>
      <c r="D141" s="223" t="s">
        <v>138</v>
      </c>
      <c r="E141" s="229">
        <v>14.547000000000001</v>
      </c>
      <c r="F141" s="233">
        <f>H141+J141</f>
        <v>0</v>
      </c>
      <c r="G141" s="234">
        <f>ROUND(E141*F141,2)</f>
        <v>0</v>
      </c>
      <c r="H141" s="234"/>
      <c r="I141" s="234">
        <f>ROUND(E141*H141,2)</f>
        <v>0</v>
      </c>
      <c r="J141" s="234"/>
      <c r="K141" s="234">
        <f>ROUND(E141*J141,2)</f>
        <v>0</v>
      </c>
      <c r="L141" s="234">
        <v>21</v>
      </c>
      <c r="M141" s="234">
        <f>G141*(1+L141/100)</f>
        <v>0</v>
      </c>
      <c r="N141" s="223">
        <v>0</v>
      </c>
      <c r="O141" s="223">
        <f>ROUND(E141*N141,5)</f>
        <v>0</v>
      </c>
      <c r="P141" s="223">
        <v>0</v>
      </c>
      <c r="Q141" s="223">
        <f>ROUND(E141*P141,5)</f>
        <v>0</v>
      </c>
      <c r="R141" s="223"/>
      <c r="S141" s="223"/>
      <c r="T141" s="224">
        <v>0.33</v>
      </c>
      <c r="U141" s="223">
        <f>ROUND(E141*T141,2)</f>
        <v>4.8</v>
      </c>
      <c r="V141" s="213"/>
      <c r="W141" s="213"/>
      <c r="X141" s="213"/>
      <c r="Y141" s="213"/>
      <c r="Z141" s="213"/>
      <c r="AA141" s="213"/>
      <c r="AB141" s="213"/>
      <c r="AC141" s="213"/>
      <c r="AD141" s="213"/>
      <c r="AE141" s="213" t="s">
        <v>147</v>
      </c>
      <c r="AF141" s="213"/>
      <c r="AG141" s="213"/>
      <c r="AH141" s="213"/>
      <c r="AI141" s="213"/>
      <c r="AJ141" s="213"/>
      <c r="AK141" s="213"/>
      <c r="AL141" s="213"/>
      <c r="AM141" s="213"/>
      <c r="AN141" s="213"/>
      <c r="AO141" s="213"/>
      <c r="AP141" s="213"/>
      <c r="AQ141" s="213"/>
      <c r="AR141" s="213"/>
      <c r="AS141" s="213"/>
      <c r="AT141" s="213"/>
      <c r="AU141" s="213"/>
      <c r="AV141" s="213"/>
      <c r="AW141" s="213"/>
      <c r="AX141" s="213"/>
      <c r="AY141" s="213"/>
      <c r="AZ141" s="213"/>
      <c r="BA141" s="213"/>
      <c r="BB141" s="213"/>
      <c r="BC141" s="213"/>
      <c r="BD141" s="213"/>
      <c r="BE141" s="213"/>
      <c r="BF141" s="213"/>
      <c r="BG141" s="213"/>
      <c r="BH141" s="213"/>
    </row>
    <row r="142" spans="1:60" outlineLevel="1" x14ac:dyDescent="0.2">
      <c r="A142" s="214"/>
      <c r="B142" s="221"/>
      <c r="C142" s="267" t="s">
        <v>342</v>
      </c>
      <c r="D142" s="225"/>
      <c r="E142" s="230">
        <v>14.547000000000001</v>
      </c>
      <c r="F142" s="234"/>
      <c r="G142" s="234"/>
      <c r="H142" s="234"/>
      <c r="I142" s="234"/>
      <c r="J142" s="234"/>
      <c r="K142" s="234"/>
      <c r="L142" s="234"/>
      <c r="M142" s="234"/>
      <c r="N142" s="223"/>
      <c r="O142" s="223"/>
      <c r="P142" s="223"/>
      <c r="Q142" s="223"/>
      <c r="R142" s="223"/>
      <c r="S142" s="223"/>
      <c r="T142" s="224"/>
      <c r="U142" s="223"/>
      <c r="V142" s="213"/>
      <c r="W142" s="213"/>
      <c r="X142" s="213"/>
      <c r="Y142" s="213"/>
      <c r="Z142" s="213"/>
      <c r="AA142" s="213"/>
      <c r="AB142" s="213"/>
      <c r="AC142" s="213"/>
      <c r="AD142" s="213"/>
      <c r="AE142" s="213" t="s">
        <v>141</v>
      </c>
      <c r="AF142" s="213">
        <v>0</v>
      </c>
      <c r="AG142" s="213"/>
      <c r="AH142" s="213"/>
      <c r="AI142" s="213"/>
      <c r="AJ142" s="213"/>
      <c r="AK142" s="213"/>
      <c r="AL142" s="213"/>
      <c r="AM142" s="213"/>
      <c r="AN142" s="213"/>
      <c r="AO142" s="213"/>
      <c r="AP142" s="213"/>
      <c r="AQ142" s="213"/>
      <c r="AR142" s="213"/>
      <c r="AS142" s="213"/>
      <c r="AT142" s="213"/>
      <c r="AU142" s="213"/>
      <c r="AV142" s="213"/>
      <c r="AW142" s="213"/>
      <c r="AX142" s="213"/>
      <c r="AY142" s="213"/>
      <c r="AZ142" s="213"/>
      <c r="BA142" s="213"/>
      <c r="BB142" s="213"/>
      <c r="BC142" s="213"/>
      <c r="BD142" s="213"/>
      <c r="BE142" s="213"/>
      <c r="BF142" s="213"/>
      <c r="BG142" s="213"/>
      <c r="BH142" s="213"/>
    </row>
    <row r="143" spans="1:60" outlineLevel="1" x14ac:dyDescent="0.2">
      <c r="A143" s="214">
        <v>86</v>
      </c>
      <c r="B143" s="221" t="s">
        <v>345</v>
      </c>
      <c r="C143" s="266" t="s">
        <v>346</v>
      </c>
      <c r="D143" s="223" t="s">
        <v>138</v>
      </c>
      <c r="E143" s="229">
        <v>14.547000000000001</v>
      </c>
      <c r="F143" s="233">
        <f>H143+J143</f>
        <v>0</v>
      </c>
      <c r="G143" s="234">
        <f>ROUND(E143*F143,2)</f>
        <v>0</v>
      </c>
      <c r="H143" s="234"/>
      <c r="I143" s="234">
        <f>ROUND(E143*H143,2)</f>
        <v>0</v>
      </c>
      <c r="J143" s="234"/>
      <c r="K143" s="234">
        <f>ROUND(E143*J143,2)</f>
        <v>0</v>
      </c>
      <c r="L143" s="234">
        <v>21</v>
      </c>
      <c r="M143" s="234">
        <f>G143*(1+L143/100)</f>
        <v>0</v>
      </c>
      <c r="N143" s="223">
        <v>4.8999999999999998E-3</v>
      </c>
      <c r="O143" s="223">
        <f>ROUND(E143*N143,5)</f>
        <v>7.1279999999999996E-2</v>
      </c>
      <c r="P143" s="223">
        <v>0</v>
      </c>
      <c r="Q143" s="223">
        <f>ROUND(E143*P143,5)</f>
        <v>0</v>
      </c>
      <c r="R143" s="223"/>
      <c r="S143" s="223"/>
      <c r="T143" s="224">
        <v>1.5169999999999999</v>
      </c>
      <c r="U143" s="223">
        <f>ROUND(E143*T143,2)</f>
        <v>22.07</v>
      </c>
      <c r="V143" s="213"/>
      <c r="W143" s="213"/>
      <c r="X143" s="213"/>
      <c r="Y143" s="213"/>
      <c r="Z143" s="213"/>
      <c r="AA143" s="213"/>
      <c r="AB143" s="213"/>
      <c r="AC143" s="213"/>
      <c r="AD143" s="213"/>
      <c r="AE143" s="213" t="s">
        <v>147</v>
      </c>
      <c r="AF143" s="213"/>
      <c r="AG143" s="213"/>
      <c r="AH143" s="213"/>
      <c r="AI143" s="213"/>
      <c r="AJ143" s="213"/>
      <c r="AK143" s="213"/>
      <c r="AL143" s="213"/>
      <c r="AM143" s="213"/>
      <c r="AN143" s="213"/>
      <c r="AO143" s="213"/>
      <c r="AP143" s="213"/>
      <c r="AQ143" s="213"/>
      <c r="AR143" s="213"/>
      <c r="AS143" s="213"/>
      <c r="AT143" s="213"/>
      <c r="AU143" s="213"/>
      <c r="AV143" s="213"/>
      <c r="AW143" s="213"/>
      <c r="AX143" s="213"/>
      <c r="AY143" s="213"/>
      <c r="AZ143" s="213"/>
      <c r="BA143" s="213"/>
      <c r="BB143" s="213"/>
      <c r="BC143" s="213"/>
      <c r="BD143" s="213"/>
      <c r="BE143" s="213"/>
      <c r="BF143" s="213"/>
      <c r="BG143" s="213"/>
      <c r="BH143" s="213"/>
    </row>
    <row r="144" spans="1:60" outlineLevel="1" x14ac:dyDescent="0.2">
      <c r="A144" s="214"/>
      <c r="B144" s="221"/>
      <c r="C144" s="267" t="s">
        <v>342</v>
      </c>
      <c r="D144" s="225"/>
      <c r="E144" s="230">
        <v>14.547000000000001</v>
      </c>
      <c r="F144" s="234"/>
      <c r="G144" s="234"/>
      <c r="H144" s="234"/>
      <c r="I144" s="234"/>
      <c r="J144" s="234"/>
      <c r="K144" s="234"/>
      <c r="L144" s="234"/>
      <c r="M144" s="234"/>
      <c r="N144" s="223"/>
      <c r="O144" s="223"/>
      <c r="P144" s="223"/>
      <c r="Q144" s="223"/>
      <c r="R144" s="223"/>
      <c r="S144" s="223"/>
      <c r="T144" s="224"/>
      <c r="U144" s="223"/>
      <c r="V144" s="213"/>
      <c r="W144" s="213"/>
      <c r="X144" s="213"/>
      <c r="Y144" s="213"/>
      <c r="Z144" s="213"/>
      <c r="AA144" s="213"/>
      <c r="AB144" s="213"/>
      <c r="AC144" s="213"/>
      <c r="AD144" s="213"/>
      <c r="AE144" s="213" t="s">
        <v>141</v>
      </c>
      <c r="AF144" s="213">
        <v>0</v>
      </c>
      <c r="AG144" s="213"/>
      <c r="AH144" s="213"/>
      <c r="AI144" s="213"/>
      <c r="AJ144" s="213"/>
      <c r="AK144" s="213"/>
      <c r="AL144" s="213"/>
      <c r="AM144" s="213"/>
      <c r="AN144" s="213"/>
      <c r="AO144" s="213"/>
      <c r="AP144" s="213"/>
      <c r="AQ144" s="213"/>
      <c r="AR144" s="213"/>
      <c r="AS144" s="213"/>
      <c r="AT144" s="213"/>
      <c r="AU144" s="213"/>
      <c r="AV144" s="213"/>
      <c r="AW144" s="213"/>
      <c r="AX144" s="213"/>
      <c r="AY144" s="213"/>
      <c r="AZ144" s="213"/>
      <c r="BA144" s="213"/>
      <c r="BB144" s="213"/>
      <c r="BC144" s="213"/>
      <c r="BD144" s="213"/>
      <c r="BE144" s="213"/>
      <c r="BF144" s="213"/>
      <c r="BG144" s="213"/>
      <c r="BH144" s="213"/>
    </row>
    <row r="145" spans="1:60" outlineLevel="1" x14ac:dyDescent="0.2">
      <c r="A145" s="214">
        <v>87</v>
      </c>
      <c r="B145" s="221" t="s">
        <v>347</v>
      </c>
      <c r="C145" s="266" t="s">
        <v>348</v>
      </c>
      <c r="D145" s="223" t="s">
        <v>138</v>
      </c>
      <c r="E145" s="229">
        <v>16.001700000000003</v>
      </c>
      <c r="F145" s="233">
        <f>H145+J145</f>
        <v>0</v>
      </c>
      <c r="G145" s="234">
        <f>ROUND(E145*F145,2)</f>
        <v>0</v>
      </c>
      <c r="H145" s="234"/>
      <c r="I145" s="234">
        <f>ROUND(E145*H145,2)</f>
        <v>0</v>
      </c>
      <c r="J145" s="234"/>
      <c r="K145" s="234">
        <f>ROUND(E145*J145,2)</f>
        <v>0</v>
      </c>
      <c r="L145" s="234">
        <v>21</v>
      </c>
      <c r="M145" s="234">
        <f>G145*(1+L145/100)</f>
        <v>0</v>
      </c>
      <c r="N145" s="223">
        <v>1.0500000000000001E-2</v>
      </c>
      <c r="O145" s="223">
        <f>ROUND(E145*N145,5)</f>
        <v>0.16802</v>
      </c>
      <c r="P145" s="223">
        <v>0</v>
      </c>
      <c r="Q145" s="223">
        <f>ROUND(E145*P145,5)</f>
        <v>0</v>
      </c>
      <c r="R145" s="223"/>
      <c r="S145" s="223"/>
      <c r="T145" s="224">
        <v>0</v>
      </c>
      <c r="U145" s="223">
        <f>ROUND(E145*T145,2)</f>
        <v>0</v>
      </c>
      <c r="V145" s="213"/>
      <c r="W145" s="213"/>
      <c r="X145" s="213"/>
      <c r="Y145" s="213"/>
      <c r="Z145" s="213"/>
      <c r="AA145" s="213"/>
      <c r="AB145" s="213"/>
      <c r="AC145" s="213"/>
      <c r="AD145" s="213"/>
      <c r="AE145" s="213" t="s">
        <v>284</v>
      </c>
      <c r="AF145" s="213"/>
      <c r="AG145" s="213"/>
      <c r="AH145" s="213"/>
      <c r="AI145" s="213"/>
      <c r="AJ145" s="213"/>
      <c r="AK145" s="213"/>
      <c r="AL145" s="213"/>
      <c r="AM145" s="213"/>
      <c r="AN145" s="213"/>
      <c r="AO145" s="213"/>
      <c r="AP145" s="213"/>
      <c r="AQ145" s="213"/>
      <c r="AR145" s="213"/>
      <c r="AS145" s="213"/>
      <c r="AT145" s="213"/>
      <c r="AU145" s="213"/>
      <c r="AV145" s="213"/>
      <c r="AW145" s="213"/>
      <c r="AX145" s="213"/>
      <c r="AY145" s="213"/>
      <c r="AZ145" s="213"/>
      <c r="BA145" s="213"/>
      <c r="BB145" s="213"/>
      <c r="BC145" s="213"/>
      <c r="BD145" s="213"/>
      <c r="BE145" s="213"/>
      <c r="BF145" s="213"/>
      <c r="BG145" s="213"/>
      <c r="BH145" s="213"/>
    </row>
    <row r="146" spans="1:60" outlineLevel="1" x14ac:dyDescent="0.2">
      <c r="A146" s="214"/>
      <c r="B146" s="221"/>
      <c r="C146" s="267" t="s">
        <v>349</v>
      </c>
      <c r="D146" s="225"/>
      <c r="E146" s="230">
        <v>16.0017</v>
      </c>
      <c r="F146" s="234"/>
      <c r="G146" s="234"/>
      <c r="H146" s="234"/>
      <c r="I146" s="234"/>
      <c r="J146" s="234"/>
      <c r="K146" s="234"/>
      <c r="L146" s="234"/>
      <c r="M146" s="234"/>
      <c r="N146" s="223"/>
      <c r="O146" s="223"/>
      <c r="P146" s="223"/>
      <c r="Q146" s="223"/>
      <c r="R146" s="223"/>
      <c r="S146" s="223"/>
      <c r="T146" s="224"/>
      <c r="U146" s="223"/>
      <c r="V146" s="213"/>
      <c r="W146" s="213"/>
      <c r="X146" s="213"/>
      <c r="Y146" s="213"/>
      <c r="Z146" s="213"/>
      <c r="AA146" s="213"/>
      <c r="AB146" s="213"/>
      <c r="AC146" s="213"/>
      <c r="AD146" s="213"/>
      <c r="AE146" s="213" t="s">
        <v>141</v>
      </c>
      <c r="AF146" s="213">
        <v>0</v>
      </c>
      <c r="AG146" s="213"/>
      <c r="AH146" s="213"/>
      <c r="AI146" s="213"/>
      <c r="AJ146" s="213"/>
      <c r="AK146" s="213"/>
      <c r="AL146" s="213"/>
      <c r="AM146" s="213"/>
      <c r="AN146" s="213"/>
      <c r="AO146" s="213"/>
      <c r="AP146" s="213"/>
      <c r="AQ146" s="213"/>
      <c r="AR146" s="213"/>
      <c r="AS146" s="213"/>
      <c r="AT146" s="213"/>
      <c r="AU146" s="213"/>
      <c r="AV146" s="213"/>
      <c r="AW146" s="213"/>
      <c r="AX146" s="213"/>
      <c r="AY146" s="213"/>
      <c r="AZ146" s="213"/>
      <c r="BA146" s="213"/>
      <c r="BB146" s="213"/>
      <c r="BC146" s="213"/>
      <c r="BD146" s="213"/>
      <c r="BE146" s="213"/>
      <c r="BF146" s="213"/>
      <c r="BG146" s="213"/>
      <c r="BH146" s="213"/>
    </row>
    <row r="147" spans="1:60" outlineLevel="1" x14ac:dyDescent="0.2">
      <c r="A147" s="214">
        <v>88</v>
      </c>
      <c r="B147" s="221" t="s">
        <v>350</v>
      </c>
      <c r="C147" s="266" t="s">
        <v>351</v>
      </c>
      <c r="D147" s="223" t="s">
        <v>138</v>
      </c>
      <c r="E147" s="229">
        <v>14.547000000000001</v>
      </c>
      <c r="F147" s="233">
        <f>H147+J147</f>
        <v>0</v>
      </c>
      <c r="G147" s="234">
        <f>ROUND(E147*F147,2)</f>
        <v>0</v>
      </c>
      <c r="H147" s="234"/>
      <c r="I147" s="234">
        <f>ROUND(E147*H147,2)</f>
        <v>0</v>
      </c>
      <c r="J147" s="234"/>
      <c r="K147" s="234">
        <f>ROUND(E147*J147,2)</f>
        <v>0</v>
      </c>
      <c r="L147" s="234">
        <v>21</v>
      </c>
      <c r="M147" s="234">
        <f>G147*(1+L147/100)</f>
        <v>0</v>
      </c>
      <c r="N147" s="223">
        <v>1.1E-4</v>
      </c>
      <c r="O147" s="223">
        <f>ROUND(E147*N147,5)</f>
        <v>1.6000000000000001E-3</v>
      </c>
      <c r="P147" s="223">
        <v>0</v>
      </c>
      <c r="Q147" s="223">
        <f>ROUND(E147*P147,5)</f>
        <v>0</v>
      </c>
      <c r="R147" s="223"/>
      <c r="S147" s="223"/>
      <c r="T147" s="224">
        <v>0</v>
      </c>
      <c r="U147" s="223">
        <f>ROUND(E147*T147,2)</f>
        <v>0</v>
      </c>
      <c r="V147" s="213"/>
      <c r="W147" s="213"/>
      <c r="X147" s="213"/>
      <c r="Y147" s="213"/>
      <c r="Z147" s="213"/>
      <c r="AA147" s="213"/>
      <c r="AB147" s="213"/>
      <c r="AC147" s="213"/>
      <c r="AD147" s="213"/>
      <c r="AE147" s="213" t="s">
        <v>147</v>
      </c>
      <c r="AF147" s="213"/>
      <c r="AG147" s="213"/>
      <c r="AH147" s="213"/>
      <c r="AI147" s="213"/>
      <c r="AJ147" s="213"/>
      <c r="AK147" s="213"/>
      <c r="AL147" s="213"/>
      <c r="AM147" s="213"/>
      <c r="AN147" s="213"/>
      <c r="AO147" s="213"/>
      <c r="AP147" s="213"/>
      <c r="AQ147" s="213"/>
      <c r="AR147" s="213"/>
      <c r="AS147" s="213"/>
      <c r="AT147" s="213"/>
      <c r="AU147" s="213"/>
      <c r="AV147" s="213"/>
      <c r="AW147" s="213"/>
      <c r="AX147" s="213"/>
      <c r="AY147" s="213"/>
      <c r="AZ147" s="213"/>
      <c r="BA147" s="213"/>
      <c r="BB147" s="213"/>
      <c r="BC147" s="213"/>
      <c r="BD147" s="213"/>
      <c r="BE147" s="213"/>
      <c r="BF147" s="213"/>
      <c r="BG147" s="213"/>
      <c r="BH147" s="213"/>
    </row>
    <row r="148" spans="1:60" outlineLevel="1" x14ac:dyDescent="0.2">
      <c r="A148" s="214">
        <v>89</v>
      </c>
      <c r="B148" s="221" t="s">
        <v>352</v>
      </c>
      <c r="C148" s="266" t="s">
        <v>353</v>
      </c>
      <c r="D148" s="223" t="s">
        <v>180</v>
      </c>
      <c r="E148" s="229">
        <v>0.24399999999999999</v>
      </c>
      <c r="F148" s="233">
        <f>H148+J148</f>
        <v>0</v>
      </c>
      <c r="G148" s="234">
        <f>ROUND(E148*F148,2)</f>
        <v>0</v>
      </c>
      <c r="H148" s="234"/>
      <c r="I148" s="234">
        <f>ROUND(E148*H148,2)</f>
        <v>0</v>
      </c>
      <c r="J148" s="234"/>
      <c r="K148" s="234">
        <f>ROUND(E148*J148,2)</f>
        <v>0</v>
      </c>
      <c r="L148" s="234">
        <v>21</v>
      </c>
      <c r="M148" s="234">
        <f>G148*(1+L148/100)</f>
        <v>0</v>
      </c>
      <c r="N148" s="223">
        <v>0</v>
      </c>
      <c r="O148" s="223">
        <f>ROUND(E148*N148,5)</f>
        <v>0</v>
      </c>
      <c r="P148" s="223">
        <v>0</v>
      </c>
      <c r="Q148" s="223">
        <f>ROUND(E148*P148,5)</f>
        <v>0</v>
      </c>
      <c r="R148" s="223"/>
      <c r="S148" s="223"/>
      <c r="T148" s="224">
        <v>1.5980000000000001</v>
      </c>
      <c r="U148" s="223">
        <f>ROUND(E148*T148,2)</f>
        <v>0.39</v>
      </c>
      <c r="V148" s="213"/>
      <c r="W148" s="213"/>
      <c r="X148" s="213"/>
      <c r="Y148" s="213"/>
      <c r="Z148" s="213"/>
      <c r="AA148" s="213"/>
      <c r="AB148" s="213"/>
      <c r="AC148" s="213"/>
      <c r="AD148" s="213"/>
      <c r="AE148" s="213" t="s">
        <v>147</v>
      </c>
      <c r="AF148" s="213"/>
      <c r="AG148" s="213"/>
      <c r="AH148" s="213"/>
      <c r="AI148" s="213"/>
      <c r="AJ148" s="213"/>
      <c r="AK148" s="213"/>
      <c r="AL148" s="213"/>
      <c r="AM148" s="213"/>
      <c r="AN148" s="213"/>
      <c r="AO148" s="213"/>
      <c r="AP148" s="213"/>
      <c r="AQ148" s="213"/>
      <c r="AR148" s="213"/>
      <c r="AS148" s="213"/>
      <c r="AT148" s="213"/>
      <c r="AU148" s="213"/>
      <c r="AV148" s="213"/>
      <c r="AW148" s="213"/>
      <c r="AX148" s="213"/>
      <c r="AY148" s="213"/>
      <c r="AZ148" s="213"/>
      <c r="BA148" s="213"/>
      <c r="BB148" s="213"/>
      <c r="BC148" s="213"/>
      <c r="BD148" s="213"/>
      <c r="BE148" s="213"/>
      <c r="BF148" s="213"/>
      <c r="BG148" s="213"/>
      <c r="BH148" s="213"/>
    </row>
    <row r="149" spans="1:60" x14ac:dyDescent="0.2">
      <c r="A149" s="215" t="s">
        <v>134</v>
      </c>
      <c r="B149" s="222" t="s">
        <v>102</v>
      </c>
      <c r="C149" s="268" t="s">
        <v>103</v>
      </c>
      <c r="D149" s="226"/>
      <c r="E149" s="231"/>
      <c r="F149" s="235"/>
      <c r="G149" s="235">
        <f>SUMIF(AE150:AE162,"&lt;&gt;NOR",G150:G162)</f>
        <v>0</v>
      </c>
      <c r="H149" s="235"/>
      <c r="I149" s="235">
        <f>SUM(I150:I162)</f>
        <v>0</v>
      </c>
      <c r="J149" s="235"/>
      <c r="K149" s="235">
        <f>SUM(K150:K162)</f>
        <v>0</v>
      </c>
      <c r="L149" s="235"/>
      <c r="M149" s="235">
        <f>SUM(M150:M162)</f>
        <v>0</v>
      </c>
      <c r="N149" s="226"/>
      <c r="O149" s="226">
        <f>SUM(O150:O162)</f>
        <v>9.1499999999999984E-3</v>
      </c>
      <c r="P149" s="226"/>
      <c r="Q149" s="226">
        <f>SUM(Q150:Q162)</f>
        <v>1.23E-2</v>
      </c>
      <c r="R149" s="226"/>
      <c r="S149" s="226"/>
      <c r="T149" s="227"/>
      <c r="U149" s="226">
        <f>SUM(U150:U162)</f>
        <v>4.99</v>
      </c>
      <c r="AE149" t="s">
        <v>135</v>
      </c>
    </row>
    <row r="150" spans="1:60" outlineLevel="1" x14ac:dyDescent="0.2">
      <c r="A150" s="214">
        <v>90</v>
      </c>
      <c r="B150" s="221" t="s">
        <v>354</v>
      </c>
      <c r="C150" s="266" t="s">
        <v>355</v>
      </c>
      <c r="D150" s="223" t="s">
        <v>138</v>
      </c>
      <c r="E150" s="229">
        <v>13.668000000000001</v>
      </c>
      <c r="F150" s="233">
        <f>H150+J150</f>
        <v>0</v>
      </c>
      <c r="G150" s="234">
        <f>ROUND(E150*F150,2)</f>
        <v>0</v>
      </c>
      <c r="H150" s="234"/>
      <c r="I150" s="234">
        <f>ROUND(E150*H150,2)</f>
        <v>0</v>
      </c>
      <c r="J150" s="234"/>
      <c r="K150" s="234">
        <f>ROUND(E150*J150,2)</f>
        <v>0</v>
      </c>
      <c r="L150" s="234">
        <v>21</v>
      </c>
      <c r="M150" s="234">
        <f>G150*(1+L150/100)</f>
        <v>0</v>
      </c>
      <c r="N150" s="223">
        <v>0</v>
      </c>
      <c r="O150" s="223">
        <f>ROUND(E150*N150,5)</f>
        <v>0</v>
      </c>
      <c r="P150" s="223">
        <v>8.9999999999999998E-4</v>
      </c>
      <c r="Q150" s="223">
        <f>ROUND(E150*P150,5)</f>
        <v>1.23E-2</v>
      </c>
      <c r="R150" s="223"/>
      <c r="S150" s="223"/>
      <c r="T150" s="224">
        <v>7.6679999999999998E-2</v>
      </c>
      <c r="U150" s="223">
        <f>ROUND(E150*T150,2)</f>
        <v>1.05</v>
      </c>
      <c r="V150" s="213"/>
      <c r="W150" s="213"/>
      <c r="X150" s="213"/>
      <c r="Y150" s="213"/>
      <c r="Z150" s="213"/>
      <c r="AA150" s="213"/>
      <c r="AB150" s="213"/>
      <c r="AC150" s="213"/>
      <c r="AD150" s="213"/>
      <c r="AE150" s="213" t="s">
        <v>147</v>
      </c>
      <c r="AF150" s="213"/>
      <c r="AG150" s="213"/>
      <c r="AH150" s="213"/>
      <c r="AI150" s="213"/>
      <c r="AJ150" s="213"/>
      <c r="AK150" s="213"/>
      <c r="AL150" s="213"/>
      <c r="AM150" s="213"/>
      <c r="AN150" s="213"/>
      <c r="AO150" s="213"/>
      <c r="AP150" s="213"/>
      <c r="AQ150" s="213"/>
      <c r="AR150" s="213"/>
      <c r="AS150" s="213"/>
      <c r="AT150" s="213"/>
      <c r="AU150" s="213"/>
      <c r="AV150" s="213"/>
      <c r="AW150" s="213"/>
      <c r="AX150" s="213"/>
      <c r="AY150" s="213"/>
      <c r="AZ150" s="213"/>
      <c r="BA150" s="213"/>
      <c r="BB150" s="213"/>
      <c r="BC150" s="213"/>
      <c r="BD150" s="213"/>
      <c r="BE150" s="213"/>
      <c r="BF150" s="213"/>
      <c r="BG150" s="213"/>
      <c r="BH150" s="213"/>
    </row>
    <row r="151" spans="1:60" outlineLevel="1" x14ac:dyDescent="0.2">
      <c r="A151" s="214"/>
      <c r="B151" s="221"/>
      <c r="C151" s="267" t="s">
        <v>356</v>
      </c>
      <c r="D151" s="225"/>
      <c r="E151" s="230">
        <v>13.667999999999999</v>
      </c>
      <c r="F151" s="234"/>
      <c r="G151" s="234"/>
      <c r="H151" s="234"/>
      <c r="I151" s="234"/>
      <c r="J151" s="234"/>
      <c r="K151" s="234"/>
      <c r="L151" s="234"/>
      <c r="M151" s="234"/>
      <c r="N151" s="223"/>
      <c r="O151" s="223"/>
      <c r="P151" s="223"/>
      <c r="Q151" s="223"/>
      <c r="R151" s="223"/>
      <c r="S151" s="223"/>
      <c r="T151" s="224"/>
      <c r="U151" s="223"/>
      <c r="V151" s="213"/>
      <c r="W151" s="213"/>
      <c r="X151" s="213"/>
      <c r="Y151" s="213"/>
      <c r="Z151" s="213"/>
      <c r="AA151" s="213"/>
      <c r="AB151" s="213"/>
      <c r="AC151" s="213"/>
      <c r="AD151" s="213"/>
      <c r="AE151" s="213" t="s">
        <v>141</v>
      </c>
      <c r="AF151" s="213">
        <v>0</v>
      </c>
      <c r="AG151" s="213"/>
      <c r="AH151" s="213"/>
      <c r="AI151" s="213"/>
      <c r="AJ151" s="213"/>
      <c r="AK151" s="213"/>
      <c r="AL151" s="213"/>
      <c r="AM151" s="213"/>
      <c r="AN151" s="213"/>
      <c r="AO151" s="213"/>
      <c r="AP151" s="213"/>
      <c r="AQ151" s="213"/>
      <c r="AR151" s="213"/>
      <c r="AS151" s="213"/>
      <c r="AT151" s="213"/>
      <c r="AU151" s="213"/>
      <c r="AV151" s="213"/>
      <c r="AW151" s="213"/>
      <c r="AX151" s="213"/>
      <c r="AY151" s="213"/>
      <c r="AZ151" s="213"/>
      <c r="BA151" s="213"/>
      <c r="BB151" s="213"/>
      <c r="BC151" s="213"/>
      <c r="BD151" s="213"/>
      <c r="BE151" s="213"/>
      <c r="BF151" s="213"/>
      <c r="BG151" s="213"/>
      <c r="BH151" s="213"/>
    </row>
    <row r="152" spans="1:60" outlineLevel="1" x14ac:dyDescent="0.2">
      <c r="A152" s="214">
        <v>91</v>
      </c>
      <c r="B152" s="221" t="s">
        <v>357</v>
      </c>
      <c r="C152" s="266" t="s">
        <v>358</v>
      </c>
      <c r="D152" s="223" t="s">
        <v>138</v>
      </c>
      <c r="E152" s="229">
        <v>18.814</v>
      </c>
      <c r="F152" s="233">
        <f>H152+J152</f>
        <v>0</v>
      </c>
      <c r="G152" s="234">
        <f>ROUND(E152*F152,2)</f>
        <v>0</v>
      </c>
      <c r="H152" s="234"/>
      <c r="I152" s="234">
        <f>ROUND(E152*H152,2)</f>
        <v>0</v>
      </c>
      <c r="J152" s="234"/>
      <c r="K152" s="234">
        <f>ROUND(E152*J152,2)</f>
        <v>0</v>
      </c>
      <c r="L152" s="234">
        <v>21</v>
      </c>
      <c r="M152" s="234">
        <f>G152*(1+L152/100)</f>
        <v>0</v>
      </c>
      <c r="N152" s="223">
        <v>0</v>
      </c>
      <c r="O152" s="223">
        <f>ROUND(E152*N152,5)</f>
        <v>0</v>
      </c>
      <c r="P152" s="223">
        <v>0</v>
      </c>
      <c r="Q152" s="223">
        <f>ROUND(E152*P152,5)</f>
        <v>0</v>
      </c>
      <c r="R152" s="223"/>
      <c r="S152" s="223"/>
      <c r="T152" s="224">
        <v>7.0000000000000001E-3</v>
      </c>
      <c r="U152" s="223">
        <f>ROUND(E152*T152,2)</f>
        <v>0.13</v>
      </c>
      <c r="V152" s="213"/>
      <c r="W152" s="213"/>
      <c r="X152" s="213"/>
      <c r="Y152" s="213"/>
      <c r="Z152" s="213"/>
      <c r="AA152" s="213"/>
      <c r="AB152" s="213"/>
      <c r="AC152" s="213"/>
      <c r="AD152" s="213"/>
      <c r="AE152" s="213" t="s">
        <v>147</v>
      </c>
      <c r="AF152" s="213"/>
      <c r="AG152" s="213"/>
      <c r="AH152" s="213"/>
      <c r="AI152" s="213"/>
      <c r="AJ152" s="213"/>
      <c r="AK152" s="213"/>
      <c r="AL152" s="213"/>
      <c r="AM152" s="213"/>
      <c r="AN152" s="213"/>
      <c r="AO152" s="213"/>
      <c r="AP152" s="213"/>
      <c r="AQ152" s="213"/>
      <c r="AR152" s="213"/>
      <c r="AS152" s="213"/>
      <c r="AT152" s="213"/>
      <c r="AU152" s="213"/>
      <c r="AV152" s="213"/>
      <c r="AW152" s="213"/>
      <c r="AX152" s="213"/>
      <c r="AY152" s="213"/>
      <c r="AZ152" s="213"/>
      <c r="BA152" s="213"/>
      <c r="BB152" s="213"/>
      <c r="BC152" s="213"/>
      <c r="BD152" s="213"/>
      <c r="BE152" s="213"/>
      <c r="BF152" s="213"/>
      <c r="BG152" s="213"/>
      <c r="BH152" s="213"/>
    </row>
    <row r="153" spans="1:60" ht="22.5" outlineLevel="1" x14ac:dyDescent="0.2">
      <c r="A153" s="214">
        <v>92</v>
      </c>
      <c r="B153" s="221" t="s">
        <v>359</v>
      </c>
      <c r="C153" s="266" t="s">
        <v>360</v>
      </c>
      <c r="D153" s="223" t="s">
        <v>138</v>
      </c>
      <c r="E153" s="229">
        <v>4</v>
      </c>
      <c r="F153" s="233">
        <f>H153+J153</f>
        <v>0</v>
      </c>
      <c r="G153" s="234">
        <f>ROUND(E153*F153,2)</f>
        <v>0</v>
      </c>
      <c r="H153" s="234"/>
      <c r="I153" s="234">
        <f>ROUND(E153*H153,2)</f>
        <v>0</v>
      </c>
      <c r="J153" s="234"/>
      <c r="K153" s="234">
        <f>ROUND(E153*J153,2)</f>
        <v>0</v>
      </c>
      <c r="L153" s="234">
        <v>21</v>
      </c>
      <c r="M153" s="234">
        <f>G153*(1+L153/100)</f>
        <v>0</v>
      </c>
      <c r="N153" s="223">
        <v>2.3000000000000001E-4</v>
      </c>
      <c r="O153" s="223">
        <f>ROUND(E153*N153,5)</f>
        <v>9.2000000000000003E-4</v>
      </c>
      <c r="P153" s="223">
        <v>0</v>
      </c>
      <c r="Q153" s="223">
        <f>ROUND(E153*P153,5)</f>
        <v>0</v>
      </c>
      <c r="R153" s="223"/>
      <c r="S153" s="223"/>
      <c r="T153" s="224">
        <v>1.35E-2</v>
      </c>
      <c r="U153" s="223">
        <f>ROUND(E153*T153,2)</f>
        <v>0.05</v>
      </c>
      <c r="V153" s="213"/>
      <c r="W153" s="213"/>
      <c r="X153" s="213"/>
      <c r="Y153" s="213"/>
      <c r="Z153" s="213"/>
      <c r="AA153" s="213"/>
      <c r="AB153" s="213"/>
      <c r="AC153" s="213"/>
      <c r="AD153" s="213"/>
      <c r="AE153" s="213" t="s">
        <v>147</v>
      </c>
      <c r="AF153" s="213"/>
      <c r="AG153" s="213"/>
      <c r="AH153" s="213"/>
      <c r="AI153" s="213"/>
      <c r="AJ153" s="213"/>
      <c r="AK153" s="213"/>
      <c r="AL153" s="213"/>
      <c r="AM153" s="213"/>
      <c r="AN153" s="213"/>
      <c r="AO153" s="213"/>
      <c r="AP153" s="213"/>
      <c r="AQ153" s="213"/>
      <c r="AR153" s="213"/>
      <c r="AS153" s="213"/>
      <c r="AT153" s="213"/>
      <c r="AU153" s="213"/>
      <c r="AV153" s="213"/>
      <c r="AW153" s="213"/>
      <c r="AX153" s="213"/>
      <c r="AY153" s="213"/>
      <c r="AZ153" s="213"/>
      <c r="BA153" s="213"/>
      <c r="BB153" s="213"/>
      <c r="BC153" s="213"/>
      <c r="BD153" s="213"/>
      <c r="BE153" s="213"/>
      <c r="BF153" s="213"/>
      <c r="BG153" s="213"/>
      <c r="BH153" s="213"/>
    </row>
    <row r="154" spans="1:60" outlineLevel="1" x14ac:dyDescent="0.2">
      <c r="A154" s="214">
        <v>93</v>
      </c>
      <c r="B154" s="221" t="s">
        <v>361</v>
      </c>
      <c r="C154" s="266" t="s">
        <v>362</v>
      </c>
      <c r="D154" s="223" t="s">
        <v>138</v>
      </c>
      <c r="E154" s="229">
        <v>18.814</v>
      </c>
      <c r="F154" s="233">
        <f>H154+J154</f>
        <v>0</v>
      </c>
      <c r="G154" s="234">
        <f>ROUND(E154*F154,2)</f>
        <v>0</v>
      </c>
      <c r="H154" s="234"/>
      <c r="I154" s="234">
        <f>ROUND(E154*H154,2)</f>
        <v>0</v>
      </c>
      <c r="J154" s="234"/>
      <c r="K154" s="234">
        <f>ROUND(E154*J154,2)</f>
        <v>0</v>
      </c>
      <c r="L154" s="234">
        <v>21</v>
      </c>
      <c r="M154" s="234">
        <f>G154*(1+L154/100)</f>
        <v>0</v>
      </c>
      <c r="N154" s="223">
        <v>0</v>
      </c>
      <c r="O154" s="223">
        <f>ROUND(E154*N154,5)</f>
        <v>0</v>
      </c>
      <c r="P154" s="223">
        <v>0</v>
      </c>
      <c r="Q154" s="223">
        <f>ROUND(E154*P154,5)</f>
        <v>0</v>
      </c>
      <c r="R154" s="223"/>
      <c r="S154" s="223"/>
      <c r="T154" s="224">
        <v>2.1000000000000001E-2</v>
      </c>
      <c r="U154" s="223">
        <f>ROUND(E154*T154,2)</f>
        <v>0.4</v>
      </c>
      <c r="V154" s="213"/>
      <c r="W154" s="213"/>
      <c r="X154" s="213"/>
      <c r="Y154" s="213"/>
      <c r="Z154" s="213"/>
      <c r="AA154" s="213"/>
      <c r="AB154" s="213"/>
      <c r="AC154" s="213"/>
      <c r="AD154" s="213"/>
      <c r="AE154" s="213" t="s">
        <v>147</v>
      </c>
      <c r="AF154" s="213"/>
      <c r="AG154" s="213"/>
      <c r="AH154" s="213"/>
      <c r="AI154" s="213"/>
      <c r="AJ154" s="213"/>
      <c r="AK154" s="213"/>
      <c r="AL154" s="213"/>
      <c r="AM154" s="213"/>
      <c r="AN154" s="213"/>
      <c r="AO154" s="213"/>
      <c r="AP154" s="213"/>
      <c r="AQ154" s="213"/>
      <c r="AR154" s="213"/>
      <c r="AS154" s="213"/>
      <c r="AT154" s="213"/>
      <c r="AU154" s="213"/>
      <c r="AV154" s="213"/>
      <c r="AW154" s="213"/>
      <c r="AX154" s="213"/>
      <c r="AY154" s="213"/>
      <c r="AZ154" s="213"/>
      <c r="BA154" s="213"/>
      <c r="BB154" s="213"/>
      <c r="BC154" s="213"/>
      <c r="BD154" s="213"/>
      <c r="BE154" s="213"/>
      <c r="BF154" s="213"/>
      <c r="BG154" s="213"/>
      <c r="BH154" s="213"/>
    </row>
    <row r="155" spans="1:60" ht="22.5" outlineLevel="1" x14ac:dyDescent="0.2">
      <c r="A155" s="214">
        <v>94</v>
      </c>
      <c r="B155" s="221" t="s">
        <v>363</v>
      </c>
      <c r="C155" s="266" t="s">
        <v>364</v>
      </c>
      <c r="D155" s="223" t="s">
        <v>155</v>
      </c>
      <c r="E155" s="229">
        <v>12</v>
      </c>
      <c r="F155" s="233">
        <f>H155+J155</f>
        <v>0</v>
      </c>
      <c r="G155" s="234">
        <f>ROUND(E155*F155,2)</f>
        <v>0</v>
      </c>
      <c r="H155" s="234"/>
      <c r="I155" s="234">
        <f>ROUND(E155*H155,2)</f>
        <v>0</v>
      </c>
      <c r="J155" s="234"/>
      <c r="K155" s="234">
        <f>ROUND(E155*J155,2)</f>
        <v>0</v>
      </c>
      <c r="L155" s="234">
        <v>21</v>
      </c>
      <c r="M155" s="234">
        <f>G155*(1+L155/100)</f>
        <v>0</v>
      </c>
      <c r="N155" s="223">
        <v>0</v>
      </c>
      <c r="O155" s="223">
        <f>ROUND(E155*N155,5)</f>
        <v>0</v>
      </c>
      <c r="P155" s="223">
        <v>0</v>
      </c>
      <c r="Q155" s="223">
        <f>ROUND(E155*P155,5)</f>
        <v>0</v>
      </c>
      <c r="R155" s="223"/>
      <c r="S155" s="223"/>
      <c r="T155" s="224">
        <v>2.375E-2</v>
      </c>
      <c r="U155" s="223">
        <f>ROUND(E155*T155,2)</f>
        <v>0.28999999999999998</v>
      </c>
      <c r="V155" s="213"/>
      <c r="W155" s="213"/>
      <c r="X155" s="213"/>
      <c r="Y155" s="213"/>
      <c r="Z155" s="213"/>
      <c r="AA155" s="213"/>
      <c r="AB155" s="213"/>
      <c r="AC155" s="213"/>
      <c r="AD155" s="213"/>
      <c r="AE155" s="213" t="s">
        <v>147</v>
      </c>
      <c r="AF155" s="213"/>
      <c r="AG155" s="213"/>
      <c r="AH155" s="213"/>
      <c r="AI155" s="213"/>
      <c r="AJ155" s="213"/>
      <c r="AK155" s="213"/>
      <c r="AL155" s="213"/>
      <c r="AM155" s="213"/>
      <c r="AN155" s="213"/>
      <c r="AO155" s="213"/>
      <c r="AP155" s="213"/>
      <c r="AQ155" s="213"/>
      <c r="AR155" s="213"/>
      <c r="AS155" s="213"/>
      <c r="AT155" s="213"/>
      <c r="AU155" s="213"/>
      <c r="AV155" s="213"/>
      <c r="AW155" s="213"/>
      <c r="AX155" s="213"/>
      <c r="AY155" s="213"/>
      <c r="AZ155" s="213"/>
      <c r="BA155" s="213"/>
      <c r="BB155" s="213"/>
      <c r="BC155" s="213"/>
      <c r="BD155" s="213"/>
      <c r="BE155" s="213"/>
      <c r="BF155" s="213"/>
      <c r="BG155" s="213"/>
      <c r="BH155" s="213"/>
    </row>
    <row r="156" spans="1:60" outlineLevel="1" x14ac:dyDescent="0.2">
      <c r="A156" s="214">
        <v>95</v>
      </c>
      <c r="B156" s="221" t="s">
        <v>365</v>
      </c>
      <c r="C156" s="266" t="s">
        <v>366</v>
      </c>
      <c r="D156" s="223" t="s">
        <v>138</v>
      </c>
      <c r="E156" s="229">
        <v>18.814</v>
      </c>
      <c r="F156" s="233">
        <f>H156+J156</f>
        <v>0</v>
      </c>
      <c r="G156" s="234">
        <f>ROUND(E156*F156,2)</f>
        <v>0</v>
      </c>
      <c r="H156" s="234"/>
      <c r="I156" s="234">
        <f>ROUND(E156*H156,2)</f>
        <v>0</v>
      </c>
      <c r="J156" s="234"/>
      <c r="K156" s="234">
        <f>ROUND(E156*J156,2)</f>
        <v>0</v>
      </c>
      <c r="L156" s="234">
        <v>21</v>
      </c>
      <c r="M156" s="234">
        <f>G156*(1+L156/100)</f>
        <v>0</v>
      </c>
      <c r="N156" s="223">
        <v>6.9999999999999994E-5</v>
      </c>
      <c r="O156" s="223">
        <f>ROUND(E156*N156,5)</f>
        <v>1.32E-3</v>
      </c>
      <c r="P156" s="223">
        <v>0</v>
      </c>
      <c r="Q156" s="223">
        <f>ROUND(E156*P156,5)</f>
        <v>0</v>
      </c>
      <c r="R156" s="223"/>
      <c r="S156" s="223"/>
      <c r="T156" s="224">
        <v>3.2480000000000002E-2</v>
      </c>
      <c r="U156" s="223">
        <f>ROUND(E156*T156,2)</f>
        <v>0.61</v>
      </c>
      <c r="V156" s="213"/>
      <c r="W156" s="213"/>
      <c r="X156" s="213"/>
      <c r="Y156" s="213"/>
      <c r="Z156" s="213"/>
      <c r="AA156" s="213"/>
      <c r="AB156" s="213"/>
      <c r="AC156" s="213"/>
      <c r="AD156" s="213"/>
      <c r="AE156" s="213" t="s">
        <v>147</v>
      </c>
      <c r="AF156" s="213"/>
      <c r="AG156" s="213"/>
      <c r="AH156" s="213"/>
      <c r="AI156" s="213"/>
      <c r="AJ156" s="213"/>
      <c r="AK156" s="213"/>
      <c r="AL156" s="213"/>
      <c r="AM156" s="213"/>
      <c r="AN156" s="213"/>
      <c r="AO156" s="213"/>
      <c r="AP156" s="213"/>
      <c r="AQ156" s="213"/>
      <c r="AR156" s="213"/>
      <c r="AS156" s="213"/>
      <c r="AT156" s="213"/>
      <c r="AU156" s="213"/>
      <c r="AV156" s="213"/>
      <c r="AW156" s="213"/>
      <c r="AX156" s="213"/>
      <c r="AY156" s="213"/>
      <c r="AZ156" s="213"/>
      <c r="BA156" s="213"/>
      <c r="BB156" s="213"/>
      <c r="BC156" s="213"/>
      <c r="BD156" s="213"/>
      <c r="BE156" s="213"/>
      <c r="BF156" s="213"/>
      <c r="BG156" s="213"/>
      <c r="BH156" s="213"/>
    </row>
    <row r="157" spans="1:60" outlineLevel="1" x14ac:dyDescent="0.2">
      <c r="A157" s="214"/>
      <c r="B157" s="221"/>
      <c r="C157" s="267" t="s">
        <v>164</v>
      </c>
      <c r="D157" s="225"/>
      <c r="E157" s="230">
        <v>5.3040000000000003</v>
      </c>
      <c r="F157" s="234"/>
      <c r="G157" s="234"/>
      <c r="H157" s="234"/>
      <c r="I157" s="234"/>
      <c r="J157" s="234"/>
      <c r="K157" s="234"/>
      <c r="L157" s="234"/>
      <c r="M157" s="234"/>
      <c r="N157" s="223"/>
      <c r="O157" s="223"/>
      <c r="P157" s="223"/>
      <c r="Q157" s="223"/>
      <c r="R157" s="223"/>
      <c r="S157" s="223"/>
      <c r="T157" s="224"/>
      <c r="U157" s="223"/>
      <c r="V157" s="213"/>
      <c r="W157" s="213"/>
      <c r="X157" s="213"/>
      <c r="Y157" s="213"/>
      <c r="Z157" s="213"/>
      <c r="AA157" s="213"/>
      <c r="AB157" s="213"/>
      <c r="AC157" s="213"/>
      <c r="AD157" s="213"/>
      <c r="AE157" s="213" t="s">
        <v>141</v>
      </c>
      <c r="AF157" s="213">
        <v>0</v>
      </c>
      <c r="AG157" s="213"/>
      <c r="AH157" s="213"/>
      <c r="AI157" s="213"/>
      <c r="AJ157" s="213"/>
      <c r="AK157" s="213"/>
      <c r="AL157" s="213"/>
      <c r="AM157" s="213"/>
      <c r="AN157" s="213"/>
      <c r="AO157" s="213"/>
      <c r="AP157" s="213"/>
      <c r="AQ157" s="213"/>
      <c r="AR157" s="213"/>
      <c r="AS157" s="213"/>
      <c r="AT157" s="213"/>
      <c r="AU157" s="213"/>
      <c r="AV157" s="213"/>
      <c r="AW157" s="213"/>
      <c r="AX157" s="213"/>
      <c r="AY157" s="213"/>
      <c r="AZ157" s="213"/>
      <c r="BA157" s="213"/>
      <c r="BB157" s="213"/>
      <c r="BC157" s="213"/>
      <c r="BD157" s="213"/>
      <c r="BE157" s="213"/>
      <c r="BF157" s="213"/>
      <c r="BG157" s="213"/>
      <c r="BH157" s="213"/>
    </row>
    <row r="158" spans="1:60" outlineLevel="1" x14ac:dyDescent="0.2">
      <c r="A158" s="214"/>
      <c r="B158" s="221"/>
      <c r="C158" s="267" t="s">
        <v>367</v>
      </c>
      <c r="D158" s="225"/>
      <c r="E158" s="230">
        <v>13.51</v>
      </c>
      <c r="F158" s="234"/>
      <c r="G158" s="234"/>
      <c r="H158" s="234"/>
      <c r="I158" s="234"/>
      <c r="J158" s="234"/>
      <c r="K158" s="234"/>
      <c r="L158" s="234"/>
      <c r="M158" s="234"/>
      <c r="N158" s="223"/>
      <c r="O158" s="223"/>
      <c r="P158" s="223"/>
      <c r="Q158" s="223"/>
      <c r="R158" s="223"/>
      <c r="S158" s="223"/>
      <c r="T158" s="224"/>
      <c r="U158" s="223"/>
      <c r="V158" s="213"/>
      <c r="W158" s="213"/>
      <c r="X158" s="213"/>
      <c r="Y158" s="213"/>
      <c r="Z158" s="213"/>
      <c r="AA158" s="213"/>
      <c r="AB158" s="213"/>
      <c r="AC158" s="213"/>
      <c r="AD158" s="213"/>
      <c r="AE158" s="213" t="s">
        <v>141</v>
      </c>
      <c r="AF158" s="213">
        <v>0</v>
      </c>
      <c r="AG158" s="213"/>
      <c r="AH158" s="213"/>
      <c r="AI158" s="213"/>
      <c r="AJ158" s="213"/>
      <c r="AK158" s="213"/>
      <c r="AL158" s="213"/>
      <c r="AM158" s="213"/>
      <c r="AN158" s="213"/>
      <c r="AO158" s="213"/>
      <c r="AP158" s="213"/>
      <c r="AQ158" s="213"/>
      <c r="AR158" s="213"/>
      <c r="AS158" s="213"/>
      <c r="AT158" s="213"/>
      <c r="AU158" s="213"/>
      <c r="AV158" s="213"/>
      <c r="AW158" s="213"/>
      <c r="AX158" s="213"/>
      <c r="AY158" s="213"/>
      <c r="AZ158" s="213"/>
      <c r="BA158" s="213"/>
      <c r="BB158" s="213"/>
      <c r="BC158" s="213"/>
      <c r="BD158" s="213"/>
      <c r="BE158" s="213"/>
      <c r="BF158" s="213"/>
      <c r="BG158" s="213"/>
      <c r="BH158" s="213"/>
    </row>
    <row r="159" spans="1:60" outlineLevel="1" x14ac:dyDescent="0.2">
      <c r="A159" s="214">
        <v>96</v>
      </c>
      <c r="B159" s="221" t="s">
        <v>365</v>
      </c>
      <c r="C159" s="266" t="s">
        <v>368</v>
      </c>
      <c r="D159" s="223" t="s">
        <v>138</v>
      </c>
      <c r="E159" s="229">
        <v>4.0459999999999994</v>
      </c>
      <c r="F159" s="233">
        <f>H159+J159</f>
        <v>0</v>
      </c>
      <c r="G159" s="234">
        <f>ROUND(E159*F159,2)</f>
        <v>0</v>
      </c>
      <c r="H159" s="234"/>
      <c r="I159" s="234">
        <f>ROUND(E159*H159,2)</f>
        <v>0</v>
      </c>
      <c r="J159" s="234"/>
      <c r="K159" s="234">
        <f>ROUND(E159*J159,2)</f>
        <v>0</v>
      </c>
      <c r="L159" s="234">
        <v>21</v>
      </c>
      <c r="M159" s="234">
        <f>G159*(1+L159/100)</f>
        <v>0</v>
      </c>
      <c r="N159" s="223">
        <v>6.9999999999999994E-5</v>
      </c>
      <c r="O159" s="223">
        <f>ROUND(E159*N159,5)</f>
        <v>2.7999999999999998E-4</v>
      </c>
      <c r="P159" s="223">
        <v>0</v>
      </c>
      <c r="Q159" s="223">
        <f>ROUND(E159*P159,5)</f>
        <v>0</v>
      </c>
      <c r="R159" s="223"/>
      <c r="S159" s="223"/>
      <c r="T159" s="224">
        <v>3.2480000000000002E-2</v>
      </c>
      <c r="U159" s="223">
        <f>ROUND(E159*T159,2)</f>
        <v>0.13</v>
      </c>
      <c r="V159" s="213"/>
      <c r="W159" s="213"/>
      <c r="X159" s="213"/>
      <c r="Y159" s="213"/>
      <c r="Z159" s="213"/>
      <c r="AA159" s="213"/>
      <c r="AB159" s="213"/>
      <c r="AC159" s="213"/>
      <c r="AD159" s="213"/>
      <c r="AE159" s="213" t="s">
        <v>147</v>
      </c>
      <c r="AF159" s="213"/>
      <c r="AG159" s="213"/>
      <c r="AH159" s="213"/>
      <c r="AI159" s="213"/>
      <c r="AJ159" s="213"/>
      <c r="AK159" s="213"/>
      <c r="AL159" s="213"/>
      <c r="AM159" s="213"/>
      <c r="AN159" s="213"/>
      <c r="AO159" s="213"/>
      <c r="AP159" s="213"/>
      <c r="AQ159" s="213"/>
      <c r="AR159" s="213"/>
      <c r="AS159" s="213"/>
      <c r="AT159" s="213"/>
      <c r="AU159" s="213"/>
      <c r="AV159" s="213"/>
      <c r="AW159" s="213"/>
      <c r="AX159" s="213"/>
      <c r="AY159" s="213"/>
      <c r="AZ159" s="213"/>
      <c r="BA159" s="213"/>
      <c r="BB159" s="213"/>
      <c r="BC159" s="213"/>
      <c r="BD159" s="213"/>
      <c r="BE159" s="213"/>
      <c r="BF159" s="213"/>
      <c r="BG159" s="213"/>
      <c r="BH159" s="213"/>
    </row>
    <row r="160" spans="1:60" outlineLevel="1" x14ac:dyDescent="0.2">
      <c r="A160" s="214"/>
      <c r="B160" s="221"/>
      <c r="C160" s="267" t="s">
        <v>150</v>
      </c>
      <c r="D160" s="225"/>
      <c r="E160" s="230">
        <v>4.0460000000000003</v>
      </c>
      <c r="F160" s="234"/>
      <c r="G160" s="234"/>
      <c r="H160" s="234"/>
      <c r="I160" s="234"/>
      <c r="J160" s="234"/>
      <c r="K160" s="234"/>
      <c r="L160" s="234"/>
      <c r="M160" s="234"/>
      <c r="N160" s="223"/>
      <c r="O160" s="223"/>
      <c r="P160" s="223"/>
      <c r="Q160" s="223"/>
      <c r="R160" s="223"/>
      <c r="S160" s="223"/>
      <c r="T160" s="224"/>
      <c r="U160" s="223"/>
      <c r="V160" s="213"/>
      <c r="W160" s="213"/>
      <c r="X160" s="213"/>
      <c r="Y160" s="213"/>
      <c r="Z160" s="213"/>
      <c r="AA160" s="213"/>
      <c r="AB160" s="213"/>
      <c r="AC160" s="213"/>
      <c r="AD160" s="213"/>
      <c r="AE160" s="213" t="s">
        <v>141</v>
      </c>
      <c r="AF160" s="213">
        <v>0</v>
      </c>
      <c r="AG160" s="213"/>
      <c r="AH160" s="213"/>
      <c r="AI160" s="213"/>
      <c r="AJ160" s="213"/>
      <c r="AK160" s="213"/>
      <c r="AL160" s="213"/>
      <c r="AM160" s="213"/>
      <c r="AN160" s="213"/>
      <c r="AO160" s="213"/>
      <c r="AP160" s="213"/>
      <c r="AQ160" s="213"/>
      <c r="AR160" s="213"/>
      <c r="AS160" s="213"/>
      <c r="AT160" s="213"/>
      <c r="AU160" s="213"/>
      <c r="AV160" s="213"/>
      <c r="AW160" s="213"/>
      <c r="AX160" s="213"/>
      <c r="AY160" s="213"/>
      <c r="AZ160" s="213"/>
      <c r="BA160" s="213"/>
      <c r="BB160" s="213"/>
      <c r="BC160" s="213"/>
      <c r="BD160" s="213"/>
      <c r="BE160" s="213"/>
      <c r="BF160" s="213"/>
      <c r="BG160" s="213"/>
      <c r="BH160" s="213"/>
    </row>
    <row r="161" spans="1:60" outlineLevel="1" x14ac:dyDescent="0.2">
      <c r="A161" s="214">
        <v>97</v>
      </c>
      <c r="B161" s="221" t="s">
        <v>369</v>
      </c>
      <c r="C161" s="266" t="s">
        <v>370</v>
      </c>
      <c r="D161" s="223" t="s">
        <v>138</v>
      </c>
      <c r="E161" s="229">
        <v>18.814</v>
      </c>
      <c r="F161" s="233">
        <f>H161+J161</f>
        <v>0</v>
      </c>
      <c r="G161" s="234">
        <f>ROUND(E161*F161,2)</f>
        <v>0</v>
      </c>
      <c r="H161" s="234"/>
      <c r="I161" s="234">
        <f>ROUND(E161*H161,2)</f>
        <v>0</v>
      </c>
      <c r="J161" s="234"/>
      <c r="K161" s="234">
        <f>ROUND(E161*J161,2)</f>
        <v>0</v>
      </c>
      <c r="L161" s="234">
        <v>21</v>
      </c>
      <c r="M161" s="234">
        <f>G161*(1+L161/100)</f>
        <v>0</v>
      </c>
      <c r="N161" s="223">
        <v>2.9E-4</v>
      </c>
      <c r="O161" s="223">
        <f>ROUND(E161*N161,5)</f>
        <v>5.4599999999999996E-3</v>
      </c>
      <c r="P161" s="223">
        <v>0</v>
      </c>
      <c r="Q161" s="223">
        <f>ROUND(E161*P161,5)</f>
        <v>0</v>
      </c>
      <c r="R161" s="223"/>
      <c r="S161" s="223"/>
      <c r="T161" s="224">
        <v>0.10191</v>
      </c>
      <c r="U161" s="223">
        <f>ROUND(E161*T161,2)</f>
        <v>1.92</v>
      </c>
      <c r="V161" s="213"/>
      <c r="W161" s="213"/>
      <c r="X161" s="213"/>
      <c r="Y161" s="213"/>
      <c r="Z161" s="213"/>
      <c r="AA161" s="213"/>
      <c r="AB161" s="213"/>
      <c r="AC161" s="213"/>
      <c r="AD161" s="213"/>
      <c r="AE161" s="213" t="s">
        <v>147</v>
      </c>
      <c r="AF161" s="213"/>
      <c r="AG161" s="213"/>
      <c r="AH161" s="213"/>
      <c r="AI161" s="213"/>
      <c r="AJ161" s="213"/>
      <c r="AK161" s="213"/>
      <c r="AL161" s="213"/>
      <c r="AM161" s="213"/>
      <c r="AN161" s="213"/>
      <c r="AO161" s="213"/>
      <c r="AP161" s="213"/>
      <c r="AQ161" s="213"/>
      <c r="AR161" s="213"/>
      <c r="AS161" s="213"/>
      <c r="AT161" s="213"/>
      <c r="AU161" s="213"/>
      <c r="AV161" s="213"/>
      <c r="AW161" s="213"/>
      <c r="AX161" s="213"/>
      <c r="AY161" s="213"/>
      <c r="AZ161" s="213"/>
      <c r="BA161" s="213"/>
      <c r="BB161" s="213"/>
      <c r="BC161" s="213"/>
      <c r="BD161" s="213"/>
      <c r="BE161" s="213"/>
      <c r="BF161" s="213"/>
      <c r="BG161" s="213"/>
      <c r="BH161" s="213"/>
    </row>
    <row r="162" spans="1:60" outlineLevel="1" x14ac:dyDescent="0.2">
      <c r="A162" s="214">
        <v>98</v>
      </c>
      <c r="B162" s="221" t="s">
        <v>369</v>
      </c>
      <c r="C162" s="266" t="s">
        <v>371</v>
      </c>
      <c r="D162" s="223" t="s">
        <v>138</v>
      </c>
      <c r="E162" s="229">
        <v>4.0460000000000003</v>
      </c>
      <c r="F162" s="233">
        <f>H162+J162</f>
        <v>0</v>
      </c>
      <c r="G162" s="234">
        <f>ROUND(E162*F162,2)</f>
        <v>0</v>
      </c>
      <c r="H162" s="234"/>
      <c r="I162" s="234">
        <f>ROUND(E162*H162,2)</f>
        <v>0</v>
      </c>
      <c r="J162" s="234"/>
      <c r="K162" s="234">
        <f>ROUND(E162*J162,2)</f>
        <v>0</v>
      </c>
      <c r="L162" s="234">
        <v>21</v>
      </c>
      <c r="M162" s="234">
        <f>G162*(1+L162/100)</f>
        <v>0</v>
      </c>
      <c r="N162" s="223">
        <v>2.9E-4</v>
      </c>
      <c r="O162" s="223">
        <f>ROUND(E162*N162,5)</f>
        <v>1.17E-3</v>
      </c>
      <c r="P162" s="223">
        <v>0</v>
      </c>
      <c r="Q162" s="223">
        <f>ROUND(E162*P162,5)</f>
        <v>0</v>
      </c>
      <c r="R162" s="223"/>
      <c r="S162" s="223"/>
      <c r="T162" s="224">
        <v>0.10191</v>
      </c>
      <c r="U162" s="223">
        <f>ROUND(E162*T162,2)</f>
        <v>0.41</v>
      </c>
      <c r="V162" s="213"/>
      <c r="W162" s="213"/>
      <c r="X162" s="213"/>
      <c r="Y162" s="213"/>
      <c r="Z162" s="213"/>
      <c r="AA162" s="213"/>
      <c r="AB162" s="213"/>
      <c r="AC162" s="213"/>
      <c r="AD162" s="213"/>
      <c r="AE162" s="213" t="s">
        <v>147</v>
      </c>
      <c r="AF162" s="213"/>
      <c r="AG162" s="213"/>
      <c r="AH162" s="213"/>
      <c r="AI162" s="213"/>
      <c r="AJ162" s="213"/>
      <c r="AK162" s="213"/>
      <c r="AL162" s="213"/>
      <c r="AM162" s="213"/>
      <c r="AN162" s="213"/>
      <c r="AO162" s="213"/>
      <c r="AP162" s="213"/>
      <c r="AQ162" s="213"/>
      <c r="AR162" s="213"/>
      <c r="AS162" s="213"/>
      <c r="AT162" s="213"/>
      <c r="AU162" s="213"/>
      <c r="AV162" s="213"/>
      <c r="AW162" s="213"/>
      <c r="AX162" s="213"/>
      <c r="AY162" s="213"/>
      <c r="AZ162" s="213"/>
      <c r="BA162" s="213"/>
      <c r="BB162" s="213"/>
      <c r="BC162" s="213"/>
      <c r="BD162" s="213"/>
      <c r="BE162" s="213"/>
      <c r="BF162" s="213"/>
      <c r="BG162" s="213"/>
      <c r="BH162" s="213"/>
    </row>
    <row r="163" spans="1:60" x14ac:dyDescent="0.2">
      <c r="A163" s="215" t="s">
        <v>134</v>
      </c>
      <c r="B163" s="222" t="s">
        <v>104</v>
      </c>
      <c r="C163" s="268" t="s">
        <v>105</v>
      </c>
      <c r="D163" s="226"/>
      <c r="E163" s="231"/>
      <c r="F163" s="235"/>
      <c r="G163" s="235">
        <f>SUMIF(AE164:AE166,"&lt;&gt;NOR",G164:G166)</f>
        <v>0</v>
      </c>
      <c r="H163" s="235"/>
      <c r="I163" s="235">
        <f>SUM(I164:I166)</f>
        <v>0</v>
      </c>
      <c r="J163" s="235"/>
      <c r="K163" s="235">
        <f>SUM(K164:K166)</f>
        <v>0</v>
      </c>
      <c r="L163" s="235"/>
      <c r="M163" s="235">
        <f>SUM(M164:M166)</f>
        <v>0</v>
      </c>
      <c r="N163" s="226"/>
      <c r="O163" s="226">
        <f>SUM(O164:O166)</f>
        <v>0</v>
      </c>
      <c r="P163" s="226"/>
      <c r="Q163" s="226">
        <f>SUM(Q164:Q166)</f>
        <v>0</v>
      </c>
      <c r="R163" s="226"/>
      <c r="S163" s="226"/>
      <c r="T163" s="227"/>
      <c r="U163" s="226">
        <f>SUM(U164:U166)</f>
        <v>6.5200000000000005</v>
      </c>
      <c r="AE163" t="s">
        <v>135</v>
      </c>
    </row>
    <row r="164" spans="1:60" outlineLevel="1" x14ac:dyDescent="0.2">
      <c r="A164" s="214">
        <v>99</v>
      </c>
      <c r="B164" s="221" t="s">
        <v>372</v>
      </c>
      <c r="C164" s="266" t="s">
        <v>373</v>
      </c>
      <c r="D164" s="223" t="s">
        <v>241</v>
      </c>
      <c r="E164" s="229">
        <v>1</v>
      </c>
      <c r="F164" s="233">
        <f>H164+J164</f>
        <v>0</v>
      </c>
      <c r="G164" s="234">
        <f>ROUND(E164*F164,2)</f>
        <v>0</v>
      </c>
      <c r="H164" s="234"/>
      <c r="I164" s="234">
        <f>ROUND(E164*H164,2)</f>
        <v>0</v>
      </c>
      <c r="J164" s="234"/>
      <c r="K164" s="234">
        <f>ROUND(E164*J164,2)</f>
        <v>0</v>
      </c>
      <c r="L164" s="234">
        <v>21</v>
      </c>
      <c r="M164" s="234">
        <f>G164*(1+L164/100)</f>
        <v>0</v>
      </c>
      <c r="N164" s="223">
        <v>0</v>
      </c>
      <c r="O164" s="223">
        <f>ROUND(E164*N164,5)</f>
        <v>0</v>
      </c>
      <c r="P164" s="223">
        <v>0</v>
      </c>
      <c r="Q164" s="223">
        <f>ROUND(E164*P164,5)</f>
        <v>0</v>
      </c>
      <c r="R164" s="223"/>
      <c r="S164" s="223"/>
      <c r="T164" s="224">
        <v>6.2</v>
      </c>
      <c r="U164" s="223">
        <f>ROUND(E164*T164,2)</f>
        <v>6.2</v>
      </c>
      <c r="V164" s="213"/>
      <c r="W164" s="213"/>
      <c r="X164" s="213"/>
      <c r="Y164" s="213"/>
      <c r="Z164" s="213"/>
      <c r="AA164" s="213"/>
      <c r="AB164" s="213"/>
      <c r="AC164" s="213"/>
      <c r="AD164" s="213"/>
      <c r="AE164" s="213" t="s">
        <v>147</v>
      </c>
      <c r="AF164" s="213"/>
      <c r="AG164" s="213"/>
      <c r="AH164" s="213"/>
      <c r="AI164" s="213"/>
      <c r="AJ164" s="213"/>
      <c r="AK164" s="213"/>
      <c r="AL164" s="213"/>
      <c r="AM164" s="213"/>
      <c r="AN164" s="213"/>
      <c r="AO164" s="213"/>
      <c r="AP164" s="213"/>
      <c r="AQ164" s="213"/>
      <c r="AR164" s="213"/>
      <c r="AS164" s="213"/>
      <c r="AT164" s="213"/>
      <c r="AU164" s="213"/>
      <c r="AV164" s="213"/>
      <c r="AW164" s="213"/>
      <c r="AX164" s="213"/>
      <c r="AY164" s="213"/>
      <c r="AZ164" s="213"/>
      <c r="BA164" s="213"/>
      <c r="BB164" s="213"/>
      <c r="BC164" s="213"/>
      <c r="BD164" s="213"/>
      <c r="BE164" s="213"/>
      <c r="BF164" s="213"/>
      <c r="BG164" s="213"/>
      <c r="BH164" s="213"/>
    </row>
    <row r="165" spans="1:60" ht="22.5" outlineLevel="1" x14ac:dyDescent="0.2">
      <c r="A165" s="214">
        <v>100</v>
      </c>
      <c r="B165" s="221" t="s">
        <v>374</v>
      </c>
      <c r="C165" s="266" t="s">
        <v>375</v>
      </c>
      <c r="D165" s="223" t="s">
        <v>241</v>
      </c>
      <c r="E165" s="229">
        <v>1</v>
      </c>
      <c r="F165" s="233">
        <f>H165+J165</f>
        <v>0</v>
      </c>
      <c r="G165" s="234">
        <f>ROUND(E165*F165,2)</f>
        <v>0</v>
      </c>
      <c r="H165" s="234"/>
      <c r="I165" s="234">
        <f>ROUND(E165*H165,2)</f>
        <v>0</v>
      </c>
      <c r="J165" s="234"/>
      <c r="K165" s="234">
        <f>ROUND(E165*J165,2)</f>
        <v>0</v>
      </c>
      <c r="L165" s="234">
        <v>21</v>
      </c>
      <c r="M165" s="234">
        <f>G165*(1+L165/100)</f>
        <v>0</v>
      </c>
      <c r="N165" s="223">
        <v>0</v>
      </c>
      <c r="O165" s="223">
        <f>ROUND(E165*N165,5)</f>
        <v>0</v>
      </c>
      <c r="P165" s="223">
        <v>0</v>
      </c>
      <c r="Q165" s="223">
        <f>ROUND(E165*P165,5)</f>
        <v>0</v>
      </c>
      <c r="R165" s="223"/>
      <c r="S165" s="223"/>
      <c r="T165" s="224">
        <v>0.1598</v>
      </c>
      <c r="U165" s="223">
        <f>ROUND(E165*T165,2)</f>
        <v>0.16</v>
      </c>
      <c r="V165" s="213"/>
      <c r="W165" s="213"/>
      <c r="X165" s="213"/>
      <c r="Y165" s="213"/>
      <c r="Z165" s="213"/>
      <c r="AA165" s="213"/>
      <c r="AB165" s="213"/>
      <c r="AC165" s="213"/>
      <c r="AD165" s="213"/>
      <c r="AE165" s="213" t="s">
        <v>147</v>
      </c>
      <c r="AF165" s="213"/>
      <c r="AG165" s="213"/>
      <c r="AH165" s="213"/>
      <c r="AI165" s="213"/>
      <c r="AJ165" s="213"/>
      <c r="AK165" s="213"/>
      <c r="AL165" s="213"/>
      <c r="AM165" s="213"/>
      <c r="AN165" s="213"/>
      <c r="AO165" s="213"/>
      <c r="AP165" s="213"/>
      <c r="AQ165" s="213"/>
      <c r="AR165" s="213"/>
      <c r="AS165" s="213"/>
      <c r="AT165" s="213"/>
      <c r="AU165" s="213"/>
      <c r="AV165" s="213"/>
      <c r="AW165" s="213"/>
      <c r="AX165" s="213"/>
      <c r="AY165" s="213"/>
      <c r="AZ165" s="213"/>
      <c r="BA165" s="213"/>
      <c r="BB165" s="213"/>
      <c r="BC165" s="213"/>
      <c r="BD165" s="213"/>
      <c r="BE165" s="213"/>
      <c r="BF165" s="213"/>
      <c r="BG165" s="213"/>
      <c r="BH165" s="213"/>
    </row>
    <row r="166" spans="1:60" outlineLevel="1" x14ac:dyDescent="0.2">
      <c r="A166" s="214">
        <v>101</v>
      </c>
      <c r="B166" s="221" t="s">
        <v>376</v>
      </c>
      <c r="C166" s="266" t="s">
        <v>377</v>
      </c>
      <c r="D166" s="223" t="s">
        <v>241</v>
      </c>
      <c r="E166" s="229">
        <v>1</v>
      </c>
      <c r="F166" s="233">
        <f>H166+J166</f>
        <v>0</v>
      </c>
      <c r="G166" s="234">
        <f>ROUND(E166*F166,2)</f>
        <v>0</v>
      </c>
      <c r="H166" s="234"/>
      <c r="I166" s="234">
        <f>ROUND(E166*H166,2)</f>
        <v>0</v>
      </c>
      <c r="J166" s="234"/>
      <c r="K166" s="234">
        <f>ROUND(E166*J166,2)</f>
        <v>0</v>
      </c>
      <c r="L166" s="234">
        <v>21</v>
      </c>
      <c r="M166" s="234">
        <f>G166*(1+L166/100)</f>
        <v>0</v>
      </c>
      <c r="N166" s="223">
        <v>0</v>
      </c>
      <c r="O166" s="223">
        <f>ROUND(E166*N166,5)</f>
        <v>0</v>
      </c>
      <c r="P166" s="223">
        <v>0</v>
      </c>
      <c r="Q166" s="223">
        <f>ROUND(E166*P166,5)</f>
        <v>0</v>
      </c>
      <c r="R166" s="223"/>
      <c r="S166" s="223"/>
      <c r="T166" s="224">
        <v>0.1598</v>
      </c>
      <c r="U166" s="223">
        <f>ROUND(E166*T166,2)</f>
        <v>0.16</v>
      </c>
      <c r="V166" s="213"/>
      <c r="W166" s="213"/>
      <c r="X166" s="213"/>
      <c r="Y166" s="213"/>
      <c r="Z166" s="213"/>
      <c r="AA166" s="213"/>
      <c r="AB166" s="213"/>
      <c r="AC166" s="213"/>
      <c r="AD166" s="213"/>
      <c r="AE166" s="213" t="s">
        <v>147</v>
      </c>
      <c r="AF166" s="213"/>
      <c r="AG166" s="213"/>
      <c r="AH166" s="213"/>
      <c r="AI166" s="213"/>
      <c r="AJ166" s="213"/>
      <c r="AK166" s="213"/>
      <c r="AL166" s="213"/>
      <c r="AM166" s="213"/>
      <c r="AN166" s="213"/>
      <c r="AO166" s="213"/>
      <c r="AP166" s="213"/>
      <c r="AQ166" s="213"/>
      <c r="AR166" s="213"/>
      <c r="AS166" s="213"/>
      <c r="AT166" s="213"/>
      <c r="AU166" s="213"/>
      <c r="AV166" s="213"/>
      <c r="AW166" s="213"/>
      <c r="AX166" s="213"/>
      <c r="AY166" s="213"/>
      <c r="AZ166" s="213"/>
      <c r="BA166" s="213"/>
      <c r="BB166" s="213"/>
      <c r="BC166" s="213"/>
      <c r="BD166" s="213"/>
      <c r="BE166" s="213"/>
      <c r="BF166" s="213"/>
      <c r="BG166" s="213"/>
      <c r="BH166" s="213"/>
    </row>
    <row r="167" spans="1:60" x14ac:dyDescent="0.2">
      <c r="A167" s="215" t="s">
        <v>134</v>
      </c>
      <c r="B167" s="222" t="s">
        <v>106</v>
      </c>
      <c r="C167" s="268" t="s">
        <v>378</v>
      </c>
      <c r="D167" s="226"/>
      <c r="E167" s="231"/>
      <c r="F167" s="235"/>
      <c r="G167" s="235">
        <f>SUMIF(AE168:AE168,"&lt;&gt;NOR",G168:G168)</f>
        <v>0</v>
      </c>
      <c r="H167" s="235"/>
      <c r="I167" s="235">
        <f>SUM(I168:I168)</f>
        <v>0</v>
      </c>
      <c r="J167" s="235"/>
      <c r="K167" s="235">
        <f>SUM(K168:K168)</f>
        <v>0</v>
      </c>
      <c r="L167" s="235"/>
      <c r="M167" s="235">
        <f>SUM(M168:M168)</f>
        <v>0</v>
      </c>
      <c r="N167" s="226"/>
      <c r="O167" s="226">
        <f>SUM(O168:O168)</f>
        <v>4.8500000000000001E-3</v>
      </c>
      <c r="P167" s="226"/>
      <c r="Q167" s="226">
        <f>SUM(Q168:Q168)</f>
        <v>0</v>
      </c>
      <c r="R167" s="226"/>
      <c r="S167" s="226"/>
      <c r="T167" s="227"/>
      <c r="U167" s="226">
        <f>SUM(U168:U168)</f>
        <v>1.17</v>
      </c>
      <c r="AE167" t="s">
        <v>135</v>
      </c>
    </row>
    <row r="168" spans="1:60" ht="33.75" outlineLevel="1" x14ac:dyDescent="0.2">
      <c r="A168" s="245">
        <v>102</v>
      </c>
      <c r="B168" s="246" t="s">
        <v>379</v>
      </c>
      <c r="C168" s="270" t="s">
        <v>380</v>
      </c>
      <c r="D168" s="247" t="s">
        <v>146</v>
      </c>
      <c r="E168" s="248">
        <v>1</v>
      </c>
      <c r="F168" s="249">
        <f>H168+J168</f>
        <v>0</v>
      </c>
      <c r="G168" s="250">
        <f>ROUND(E168*F168,2)</f>
        <v>0</v>
      </c>
      <c r="H168" s="250"/>
      <c r="I168" s="250">
        <f>ROUND(E168*H168,2)</f>
        <v>0</v>
      </c>
      <c r="J168" s="250"/>
      <c r="K168" s="250">
        <f>ROUND(E168*J168,2)</f>
        <v>0</v>
      </c>
      <c r="L168" s="250">
        <v>21</v>
      </c>
      <c r="M168" s="250">
        <f>G168*(1+L168/100)</f>
        <v>0</v>
      </c>
      <c r="N168" s="247">
        <v>4.8500000000000001E-3</v>
      </c>
      <c r="O168" s="247">
        <f>ROUND(E168*N168,5)</f>
        <v>4.8500000000000001E-3</v>
      </c>
      <c r="P168" s="247">
        <v>0</v>
      </c>
      <c r="Q168" s="247">
        <f>ROUND(E168*P168,5)</f>
        <v>0</v>
      </c>
      <c r="R168" s="247"/>
      <c r="S168" s="247"/>
      <c r="T168" s="251">
        <v>1.17</v>
      </c>
      <c r="U168" s="247">
        <f>ROUND(E168*T168,2)</f>
        <v>1.17</v>
      </c>
      <c r="V168" s="213"/>
      <c r="W168" s="213"/>
      <c r="X168" s="213"/>
      <c r="Y168" s="213"/>
      <c r="Z168" s="213"/>
      <c r="AA168" s="213"/>
      <c r="AB168" s="213"/>
      <c r="AC168" s="213"/>
      <c r="AD168" s="213"/>
      <c r="AE168" s="213" t="s">
        <v>147</v>
      </c>
      <c r="AF168" s="213"/>
      <c r="AG168" s="213"/>
      <c r="AH168" s="213"/>
      <c r="AI168" s="213"/>
      <c r="AJ168" s="213"/>
      <c r="AK168" s="213"/>
      <c r="AL168" s="213"/>
      <c r="AM168" s="213"/>
      <c r="AN168" s="213"/>
      <c r="AO168" s="213"/>
      <c r="AP168" s="213"/>
      <c r="AQ168" s="213"/>
      <c r="AR168" s="213"/>
      <c r="AS168" s="213"/>
      <c r="AT168" s="213"/>
      <c r="AU168" s="213"/>
      <c r="AV168" s="213"/>
      <c r="AW168" s="213"/>
      <c r="AX168" s="213"/>
      <c r="AY168" s="213"/>
      <c r="AZ168" s="213"/>
      <c r="BA168" s="213"/>
      <c r="BB168" s="213"/>
      <c r="BC168" s="213"/>
      <c r="BD168" s="213"/>
      <c r="BE168" s="213"/>
      <c r="BF168" s="213"/>
      <c r="BG168" s="213"/>
      <c r="BH168" s="213"/>
    </row>
    <row r="169" spans="1:60" x14ac:dyDescent="0.2">
      <c r="A169" s="6"/>
      <c r="B169" s="7" t="s">
        <v>378</v>
      </c>
      <c r="C169" s="271" t="s">
        <v>378</v>
      </c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AC169">
        <v>12</v>
      </c>
      <c r="AD169">
        <v>21</v>
      </c>
    </row>
    <row r="170" spans="1:60" x14ac:dyDescent="0.2">
      <c r="A170" s="252"/>
      <c r="B170" s="253" t="s">
        <v>28</v>
      </c>
      <c r="C170" s="272" t="s">
        <v>378</v>
      </c>
      <c r="D170" s="254"/>
      <c r="E170" s="254"/>
      <c r="F170" s="254"/>
      <c r="G170" s="265">
        <f>G8+G16+G18+G33+G36+G39+G42+G55+G68+G70+G79+G91+G118+G121+G125+G135+G138+G149+G163+G167</f>
        <v>0</v>
      </c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AC170">
        <f>SUMIF(L7:L168,AC169,G7:G168)</f>
        <v>0</v>
      </c>
      <c r="AD170">
        <f>SUMIF(L7:L168,AD169,G7:G168)</f>
        <v>0</v>
      </c>
      <c r="AE170" t="s">
        <v>383</v>
      </c>
    </row>
    <row r="171" spans="1:60" x14ac:dyDescent="0.2">
      <c r="A171" s="6"/>
      <c r="B171" s="7" t="s">
        <v>378</v>
      </c>
      <c r="C171" s="271" t="s">
        <v>378</v>
      </c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</row>
    <row r="172" spans="1:60" x14ac:dyDescent="0.2">
      <c r="A172" s="6"/>
      <c r="B172" s="7" t="s">
        <v>378</v>
      </c>
      <c r="C172" s="271" t="s">
        <v>378</v>
      </c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</row>
    <row r="173" spans="1:60" x14ac:dyDescent="0.2">
      <c r="A173" s="255" t="s">
        <v>384</v>
      </c>
      <c r="B173" s="255"/>
      <c r="C173" s="273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</row>
    <row r="174" spans="1:60" x14ac:dyDescent="0.2">
      <c r="A174" s="256"/>
      <c r="B174" s="257"/>
      <c r="C174" s="274"/>
      <c r="D174" s="257"/>
      <c r="E174" s="257"/>
      <c r="F174" s="257"/>
      <c r="G174" s="258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AE174" t="s">
        <v>385</v>
      </c>
    </row>
    <row r="175" spans="1:60" x14ac:dyDescent="0.2">
      <c r="A175" s="259"/>
      <c r="B175" s="260"/>
      <c r="C175" s="275"/>
      <c r="D175" s="260"/>
      <c r="E175" s="260"/>
      <c r="F175" s="260"/>
      <c r="G175" s="261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</row>
    <row r="176" spans="1:60" x14ac:dyDescent="0.2">
      <c r="A176" s="259"/>
      <c r="B176" s="260"/>
      <c r="C176" s="275"/>
      <c r="D176" s="260"/>
      <c r="E176" s="260"/>
      <c r="F176" s="260"/>
      <c r="G176" s="261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</row>
    <row r="177" spans="1:31" x14ac:dyDescent="0.2">
      <c r="A177" s="259"/>
      <c r="B177" s="260"/>
      <c r="C177" s="275"/>
      <c r="D177" s="260"/>
      <c r="E177" s="260"/>
      <c r="F177" s="260"/>
      <c r="G177" s="261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</row>
    <row r="178" spans="1:31" x14ac:dyDescent="0.2">
      <c r="A178" s="262"/>
      <c r="B178" s="263"/>
      <c r="C178" s="276"/>
      <c r="D178" s="263"/>
      <c r="E178" s="263"/>
      <c r="F178" s="263"/>
      <c r="G178" s="264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</row>
    <row r="179" spans="1:31" x14ac:dyDescent="0.2">
      <c r="A179" s="6"/>
      <c r="B179" s="7" t="s">
        <v>378</v>
      </c>
      <c r="C179" s="271" t="s">
        <v>378</v>
      </c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</row>
    <row r="180" spans="1:31" x14ac:dyDescent="0.2">
      <c r="C180" s="277"/>
      <c r="AE180" t="s">
        <v>386</v>
      </c>
    </row>
  </sheetData>
  <mergeCells count="15">
    <mergeCell ref="C117:G117"/>
    <mergeCell ref="A173:C173"/>
    <mergeCell ref="A174:G178"/>
    <mergeCell ref="C97:G97"/>
    <mergeCell ref="C99:G99"/>
    <mergeCell ref="C112:G112"/>
    <mergeCell ref="C113:G113"/>
    <mergeCell ref="C114:G114"/>
    <mergeCell ref="C116:G116"/>
    <mergeCell ref="A1:G1"/>
    <mergeCell ref="C2:G2"/>
    <mergeCell ref="C3:G3"/>
    <mergeCell ref="C4:G4"/>
    <mergeCell ref="C93:G93"/>
    <mergeCell ref="C95:G95"/>
  </mergeCells>
  <pageMargins left="0.39370078740157499" right="0.19685039370078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Roubal</dc:creator>
  <cp:lastModifiedBy>Lukáš Roubal</cp:lastModifiedBy>
  <cp:lastPrinted>2014-02-28T09:52:57Z</cp:lastPrinted>
  <dcterms:created xsi:type="dcterms:W3CDTF">2009-04-08T07:15:50Z</dcterms:created>
  <dcterms:modified xsi:type="dcterms:W3CDTF">2026-01-23T12:34:01Z</dcterms:modified>
</cp:coreProperties>
</file>